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9320" windowHeight="12570" tabRatio="958" firstSheet="3" activeTab="19"/>
  </bookViews>
  <sheets>
    <sheet name="Раз.1" sheetId="1" r:id="rId1"/>
    <sheet name="Раз.2" sheetId="2" r:id="rId2"/>
    <sheet name="Раз.3" sheetId="3" r:id="rId3"/>
    <sheet name="Раз.4" sheetId="4" r:id="rId4"/>
    <sheet name="Раз.5" sheetId="5" r:id="rId5"/>
    <sheet name="Раз.6" sheetId="6" r:id="rId6"/>
    <sheet name="Раз.7" sheetId="7" r:id="rId7"/>
    <sheet name="Раз.8" sheetId="8" r:id="rId8"/>
    <sheet name="Раз.9" sheetId="9" r:id="rId9"/>
    <sheet name="Раз.10" sheetId="10" r:id="rId10"/>
    <sheet name="Раз.11" sheetId="11" r:id="rId11"/>
    <sheet name="Раз.12" sheetId="12" r:id="rId12"/>
    <sheet name="Раз.13" sheetId="13" r:id="rId13"/>
    <sheet name="Раз.14" sheetId="14" r:id="rId14"/>
    <sheet name="Раз.15" sheetId="15" r:id="rId15"/>
    <sheet name="Раз.16" sheetId="16" r:id="rId16"/>
    <sheet name="Раз.17" sheetId="17" r:id="rId17"/>
    <sheet name="Раз.18" sheetId="18" r:id="rId18"/>
    <sheet name="Раз.19" sheetId="19" r:id="rId19"/>
    <sheet name="Раз.20" sheetId="20" r:id="rId20"/>
    <sheet name="Раз.21" sheetId="21" r:id="rId21"/>
    <sheet name="Раз.22" sheetId="22" r:id="rId22"/>
    <sheet name="Раз.23" sheetId="23" r:id="rId23"/>
    <sheet name="Раз.24" sheetId="24" r:id="rId24"/>
    <sheet name="Раз.25" sheetId="25" r:id="rId25"/>
  </sheets>
  <definedNames/>
  <calcPr fullCalcOnLoad="1"/>
</workbook>
</file>

<file path=xl/sharedStrings.xml><?xml version="1.0" encoding="utf-8"?>
<sst xmlns="http://schemas.openxmlformats.org/spreadsheetml/2006/main" count="4430" uniqueCount="2304">
  <si>
    <t>Реализация овощей сельскохозяйственными организациями, тыс. т</t>
  </si>
  <si>
    <t>Реализация молока сельскохозяйственными организациями, млн. т</t>
  </si>
  <si>
    <t>Реализация яиц сельскохозяйственными организациями, млрд. шт.</t>
  </si>
  <si>
    <t>29,9</t>
  </si>
  <si>
    <t>6,7</t>
  </si>
  <si>
    <t>134,3</t>
  </si>
  <si>
    <t>-14,1</t>
  </si>
  <si>
    <t>52,4</t>
  </si>
  <si>
    <t>Промежуточное потребление по видам экономической деятельности (в текущих ценах; миллионов рублей)</t>
  </si>
  <si>
    <t>Число организаций, имевших просроченную задолженность поставщикам, единиц</t>
  </si>
  <si>
    <t>Просроченная задолженность по заработной плате работникам организаций - всего, млн. руб.</t>
  </si>
  <si>
    <t>из нее из-за несвоевременного получения денежных средств из бюджетов всех уровней</t>
  </si>
  <si>
    <t>Численность пенсионеров, состоящих на учете в системе Пенсионного фонда Российской Федерации (до 2002 г. - в органах социальной защиты населения); на конец года, 2007-2008 и 2010, 2011 гг. - на 1 января года, следующего за отчетным, тыс.человек</t>
  </si>
  <si>
    <r>
      <t>25,4</t>
    </r>
    <r>
      <rPr>
        <vertAlign val="superscript"/>
        <sz val="10"/>
        <rFont val="Times New Roman"/>
        <family val="1"/>
      </rPr>
      <t>5)</t>
    </r>
  </si>
  <si>
    <t>В соответствии с Общероссийским классификатором продукции по видам экономической деятельности ОК 034-2007 (КПЕС 2002) (ОКПД)</t>
  </si>
  <si>
    <t>Прочие инвестиции в основной капитал</t>
  </si>
  <si>
    <t xml:space="preserve">Структура инвестиций в основной капитал по формам собственности в фактически действовавших ценах, млн.руб. (до 1998 г. - млрд. руб.) </t>
  </si>
  <si>
    <r>
      <t>Всего</t>
    </r>
    <r>
      <rPr>
        <vertAlign val="superscript"/>
        <sz val="10"/>
        <rFont val="Times New Roman"/>
        <family val="1"/>
      </rPr>
      <t>3)</t>
    </r>
  </si>
  <si>
    <t>российская</t>
  </si>
  <si>
    <t>государственная</t>
  </si>
  <si>
    <t>Сыры сычужные твердые и мягкие</t>
  </si>
  <si>
    <t>Яйца куриные, за 10 шт.</t>
  </si>
  <si>
    <t>Сахар-песок</t>
  </si>
  <si>
    <t>Чай черный байховый</t>
  </si>
  <si>
    <t>Мука пшеничная</t>
  </si>
  <si>
    <r>
      <t xml:space="preserve">1)  </t>
    </r>
    <r>
      <rPr>
        <sz val="8"/>
        <rFont val="Times New Roman"/>
        <family val="1"/>
      </rPr>
      <t>2000, 2005, 2006 гг. – в соответствии с Приложением 2 к федеральным законам «Об исполнении федерального бюджета»; 2007 г. – на 1 января 2008 г., 2008 г. – на 1 января 2009 г.; 2009 г. – на 1 января 2010 г., 2010 г.  – на 1 января 2011 г. - отчет об исполнении консолидированного бюджета Российской Федерации и бюджетов государственных внебюджетных фондов (по данным Федерального казначейства).</t>
    </r>
  </si>
  <si>
    <r>
      <t>7)</t>
    </r>
    <r>
      <rPr>
        <sz val="8"/>
        <rFont val="Times New Roman"/>
        <family val="1"/>
      </rPr>
      <t xml:space="preserve"> На начало 2012 г. - 5227319 млн.руб.</t>
    </r>
  </si>
  <si>
    <r>
      <t>Поступление средств в Пенсионный фонд Российской Федерации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млрд.руб. (до 1998 г. - трлн. руб.)</t>
    </r>
    <r>
      <rPr>
        <vertAlign val="superscript"/>
        <sz val="10"/>
        <rFont val="Times New Roman"/>
        <family val="1"/>
      </rPr>
      <t xml:space="preserve"> </t>
    </r>
  </si>
  <si>
    <r>
      <t>Расходование средств Пенсионного фонда Российской Федерации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млрд.руб. (до 1998 г .- трлн. руб.)</t>
    </r>
  </si>
  <si>
    <r>
      <t>Поступление средств в Фонд социального страхования Российской Федерации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млрд.руб. (до 1998 г. - трлн. руб.)</t>
    </r>
  </si>
  <si>
    <r>
      <t>Расходование средств Фонда социального страхования Российской Федерации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млрд.руб. (до 1998 г.  -трлн. руб.)</t>
    </r>
  </si>
  <si>
    <t>1600,7</t>
  </si>
  <si>
    <t>терапевтического профиля</t>
  </si>
  <si>
    <t>Ввод в действие жилых домов, млн. кв. м общей площади</t>
  </si>
  <si>
    <t>Ввод в действие жилых домов, построенных населением за счет собственных и заемных средств, млн.кв.м общей площади</t>
  </si>
  <si>
    <t>Удельный вес ввода в действие жилых домов, построенных населением за счет собственных и заемных средств, в общем вводе жилья, процентов</t>
  </si>
  <si>
    <t>Ввод в действие жилых домов, построенных жилищно-строительными кооперативами, млн.кв.м общей площади</t>
  </si>
  <si>
    <t>Численность обучающихся в государственных и муниципальных вечерних (сменных) общеобразовательных учреждениях, тыс. человек</t>
  </si>
  <si>
    <t>потребительской кооперации</t>
  </si>
  <si>
    <t>Производство электродвигателей, генераторов и трансформаторов</t>
  </si>
  <si>
    <t>Средние цены производителей на основные виды топливно-энергетических ресурсов (рублей за единицу измерения, до 1998г. - тыс.руб.)</t>
  </si>
  <si>
    <t>коксовый (коксующийся), за т</t>
  </si>
  <si>
    <t>механизированных причалов речных портов,</t>
  </si>
  <si>
    <t>тыс. пог. м</t>
  </si>
  <si>
    <r>
      <t>взлетно-посадочных полос с твердым покрытием,тыс. м</t>
    </r>
    <r>
      <rPr>
        <vertAlign val="superscript"/>
        <sz val="10"/>
        <rFont val="Times New Roman"/>
        <family val="1"/>
      </rPr>
      <t>2</t>
    </r>
  </si>
  <si>
    <t>Изделия колбасные</t>
  </si>
  <si>
    <t>Переработка угля на обогатительных фабриках</t>
  </si>
  <si>
    <t xml:space="preserve">Железная руда товарная </t>
  </si>
  <si>
    <t>Материалы строительные нерудные</t>
  </si>
  <si>
    <t>Мясо</t>
  </si>
  <si>
    <t>Колбасные изделия</t>
  </si>
  <si>
    <t>Консервы мясные</t>
  </si>
  <si>
    <t>Консервы плодоовощные</t>
  </si>
  <si>
    <t>Масла растительные</t>
  </si>
  <si>
    <t>Маргариновая продукция</t>
  </si>
  <si>
    <t>Цельномолочная продукция (в пересчете на молоко)</t>
  </si>
  <si>
    <t>Масло животное</t>
  </si>
  <si>
    <t>Сыры сычужные</t>
  </si>
  <si>
    <t>Консервы молочные</t>
  </si>
  <si>
    <t>Мука</t>
  </si>
  <si>
    <t>Крупа</t>
  </si>
  <si>
    <t>Хлеб и хлебобулочные изделия</t>
  </si>
  <si>
    <r>
      <t>5)</t>
    </r>
    <r>
      <rPr>
        <sz val="8"/>
        <rFont val="Times New Roman"/>
        <family val="1"/>
      </rPr>
      <t xml:space="preserve"> Разработка данных по видам экономической деятельности осуществляется начиная с 2003 г., за 1994-2002 гг. представлены данные, полученные в результате пересчета динамических рядов по отраслям экономики с использованием переходных ключей между классификаторами отраслей народного хозяйства (ОКОНХ) и видов экономической деятельности (ОКВЭД).</t>
    </r>
  </si>
  <si>
    <r>
      <t>6)</t>
    </r>
    <r>
      <rPr>
        <sz val="8"/>
        <rFont val="Times New Roman"/>
        <family val="1"/>
      </rPr>
      <t xml:space="preserve"> Без производства оружия и боеприпасов.</t>
    </r>
  </si>
  <si>
    <t>Материалы лакокрасочные и аналогичные для нанесения покрытий, краски и мастики полиграфические</t>
  </si>
  <si>
    <t>Волокна и нити химические</t>
  </si>
  <si>
    <t>Шины, покрышки и камеры резиновые новые</t>
  </si>
  <si>
    <t>Число врачебных амбулаторно-поликлини-ческих учреждений, тыс.</t>
  </si>
  <si>
    <t xml:space="preserve">подростки 15-17 лет </t>
  </si>
  <si>
    <r>
      <t xml:space="preserve">подростки 15-17 лет </t>
    </r>
    <r>
      <rPr>
        <strike/>
        <sz val="10"/>
        <rFont val="Times New Roman"/>
        <family val="1"/>
      </rPr>
      <t xml:space="preserve"> </t>
    </r>
  </si>
  <si>
    <t xml:space="preserve">собственность субъектов Российской Федерации </t>
  </si>
  <si>
    <t xml:space="preserve">частная </t>
  </si>
  <si>
    <t xml:space="preserve">Число построенных квартир, тыс. </t>
  </si>
  <si>
    <t>Мощность врачебных амбулаторно-поли-клинических учреждений, тыс. посещений в смену</t>
  </si>
  <si>
    <r>
      <t>Оборот розничной торговли непродовольственными товарами на душу населения (до 1998 г. - тыс. руб.), руб.</t>
    </r>
    <r>
      <rPr>
        <vertAlign val="superscript"/>
        <sz val="10"/>
        <rFont val="Times New Roman"/>
        <family val="1"/>
      </rPr>
      <t>2);3)</t>
    </r>
  </si>
  <si>
    <t>Консервы рыбные натуральные и с добавлением масла, за условную банку 350 г</t>
  </si>
  <si>
    <t>Мощность врачебных амбулаторно-поли-клинических учреждений на 10 000 человек населения, посещений в смену</t>
  </si>
  <si>
    <t>Число больничных коек, тыс.</t>
  </si>
  <si>
    <t>Производство кирпича керамического неогнеупорного строительного, млрд.усл.кирпичей</t>
  </si>
  <si>
    <t>Накоплено инвестиций  из России в странах СНГ, на конец периода, тыс. долл. США</t>
  </si>
  <si>
    <r>
      <t>Малое предпринимательство</t>
    </r>
    <r>
      <rPr>
        <b/>
        <vertAlign val="superscript"/>
        <sz val="10"/>
        <rFont val="Times New Roman"/>
        <family val="1"/>
      </rPr>
      <t>1)</t>
    </r>
  </si>
  <si>
    <r>
      <t xml:space="preserve">19650 </t>
    </r>
    <r>
      <rPr>
        <vertAlign val="superscript"/>
        <sz val="10"/>
        <rFont val="Times New Roman"/>
        <family val="1"/>
      </rPr>
      <t>1)</t>
    </r>
  </si>
  <si>
    <t xml:space="preserve">   Материалы строительные нерудные</t>
  </si>
  <si>
    <t>Производство мяса и субпродуктов пищевых убойных животных и домашней птицы</t>
  </si>
  <si>
    <t>Консервы мясные (мясосодержащие)</t>
  </si>
  <si>
    <t xml:space="preserve">Плодоовощные консервы </t>
  </si>
  <si>
    <t>Масло сливочное и пасты масляные</t>
  </si>
  <si>
    <t>Сыры и продукты сырные</t>
  </si>
  <si>
    <t>Продукты молочные сгущенные</t>
  </si>
  <si>
    <t>Мука из зерновых культур, овощных и других растительных культур; смеси из них</t>
  </si>
  <si>
    <t>Число браков</t>
  </si>
  <si>
    <t>Число разводов</t>
  </si>
  <si>
    <t>Миграция</t>
  </si>
  <si>
    <t>Прибыло в Российскую Федерацию из стран СНГ и стран дальнего зарубежья, человек</t>
  </si>
  <si>
    <t>12. ДОБЫЧА ПОЛЕЗНЫХ ИСКОПАЕМЫХ, ОБРАБАТЫВАЮЩИЕ ПРОИЗВОДСТВА, ПРОИЗВОДСТВО И РАСПРЕДЕЛЕНИЕ ЭЛЕКТРОЭНЕРГИИ, ГАЗА И ВОДЫ</t>
  </si>
  <si>
    <r>
      <t>Затраты организаций на информационные и коммуникационные технологии на оплату доступа к сети Интернет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 руб.</t>
    </r>
  </si>
  <si>
    <r>
      <t xml:space="preserve">2) </t>
    </r>
    <r>
      <rPr>
        <sz val="8"/>
        <rFont val="Times New Roman"/>
        <family val="1"/>
      </rPr>
      <t>Обследование ведется с 2006 г.</t>
    </r>
  </si>
  <si>
    <t>19. ТОРГОВЛЯ И УСЛУГИ</t>
  </si>
  <si>
    <t>Розничная торговля</t>
  </si>
  <si>
    <t>Оборот розничной торговли (до 1998 г. - млрд. руб.), млн. руб.</t>
  </si>
  <si>
    <t>Производство компьютеров персональных настольных, тыс. шт.</t>
  </si>
  <si>
    <t>Производство кранов на автомобильном ходу, тыс. шт.</t>
  </si>
  <si>
    <t>Производство вагонов грузовых магистральных, тыс. шт.</t>
  </si>
  <si>
    <t>Производство автокранов, тыс. шт.</t>
  </si>
  <si>
    <t>Рыба живая, свежая или охлажденная, тыс. т</t>
  </si>
  <si>
    <t>Ракообразные немороженые; устрицы; водные беспозвоночные прочие, живые, свежие или охлажденные, тыс. т</t>
  </si>
  <si>
    <t>Биоресурсы водные прочие, тыс. т</t>
  </si>
  <si>
    <r>
      <t>Выпуск молоди ценных видов рыб</t>
    </r>
    <r>
      <rPr>
        <vertAlign val="superscript"/>
        <sz val="8"/>
        <rFont val="Times New Roman"/>
        <family val="1"/>
      </rPr>
      <t>1)</t>
    </r>
    <r>
      <rPr>
        <sz val="10"/>
        <rFont val="Times New Roman"/>
        <family val="1"/>
      </rPr>
      <t>, млн. шт.</t>
    </r>
  </si>
  <si>
    <t>Добыча угля, млн. т</t>
  </si>
  <si>
    <t>каменного</t>
  </si>
  <si>
    <t>бурого</t>
  </si>
  <si>
    <r>
      <t>Ввод в действие жилых домов в сельской местности на 1000 человек населения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кв. м общей площади</t>
    </r>
  </si>
  <si>
    <r>
      <t xml:space="preserve">Число легковых автомобилей (на конец года) в собственности граждан на 1000 человек населения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(с 1997 г. - по данным ГИБДД), шт.</t>
    </r>
  </si>
  <si>
    <r>
      <t xml:space="preserve"> 2) </t>
    </r>
    <r>
      <rPr>
        <sz val="8"/>
        <rFont val="Times New Roman"/>
        <family val="1"/>
      </rPr>
      <t>По данным Банка России: по состоянию на 1 января 2012 г. - 34,7  млрд.долл. США.</t>
    </r>
  </si>
  <si>
    <t>Производство шин автомобильных для сельскохозяйственных машин, мотоциклов и мотороллеров, млн. шт.</t>
  </si>
  <si>
    <t>Производство труб и деталей трубопроводов из термопластов, тыс. т</t>
  </si>
  <si>
    <t>Производство прочих неметаллических минеральных продуктов</t>
  </si>
  <si>
    <t>Производство стеновых материалов, млрд. условных кирпичей</t>
  </si>
  <si>
    <t>в том числе кирпич строительный</t>
  </si>
  <si>
    <t>Производство цемента, млн.т</t>
  </si>
  <si>
    <r>
      <t>Производство конструкций и изделий сборных и железобетонных, млн.м</t>
    </r>
    <r>
      <rPr>
        <vertAlign val="superscript"/>
        <sz val="10"/>
        <rFont val="Times New Roman"/>
        <family val="1"/>
      </rPr>
      <t>3</t>
    </r>
  </si>
  <si>
    <t>Производство листов асбесоцементных (шифер), млн.условных плиток</t>
  </si>
  <si>
    <r>
      <t xml:space="preserve">6) </t>
    </r>
    <r>
      <rPr>
        <sz val="8"/>
        <rFont val="Times New Roman"/>
        <family val="1"/>
      </rPr>
      <t>На начало 2012 г. - 498,6 млрд.долл. США.</t>
    </r>
  </si>
  <si>
    <r>
      <t>9)</t>
    </r>
    <r>
      <rPr>
        <sz val="8"/>
        <rFont val="Times New Roman"/>
        <family val="1"/>
      </rPr>
      <t xml:space="preserve"> На начало 2012 г. - 323565 млн.руб.</t>
    </r>
  </si>
  <si>
    <r>
      <t>10)</t>
    </r>
    <r>
      <rPr>
        <sz val="8"/>
        <rFont val="Times New Roman"/>
        <family val="1"/>
      </rPr>
      <t xml:space="preserve"> На начало 2012 г. - 1112 ед.</t>
    </r>
  </si>
  <si>
    <r>
      <t>12)</t>
    </r>
    <r>
      <rPr>
        <sz val="8"/>
        <rFont val="Times New Roman"/>
        <family val="1"/>
      </rPr>
      <t xml:space="preserve"> На начало 2012 г. - 2807 ед.</t>
    </r>
  </si>
  <si>
    <r>
      <t>13)</t>
    </r>
    <r>
      <rPr>
        <sz val="8"/>
        <rFont val="Times New Roman"/>
        <family val="1"/>
      </rPr>
      <t xml:space="preserve"> На начало 2012 г.-1214,3 млрд.руб.</t>
    </r>
  </si>
  <si>
    <r>
      <t>16)</t>
    </r>
    <r>
      <rPr>
        <sz val="8"/>
        <rFont val="Times New Roman"/>
        <family val="1"/>
      </rPr>
      <t xml:space="preserve"> На начало 2012 г. - 4560154 млн.руб.</t>
    </r>
  </si>
  <si>
    <r>
      <t>18)</t>
    </r>
    <r>
      <rPr>
        <sz val="8"/>
        <rFont val="Times New Roman"/>
        <family val="1"/>
      </rPr>
      <t xml:space="preserve">  На начало 2012г. -  5532248,3 млн.руб.</t>
    </r>
  </si>
  <si>
    <r>
      <t xml:space="preserve">6) </t>
    </r>
    <r>
      <rPr>
        <sz val="8"/>
        <rFont val="Times New Roman"/>
        <family val="1"/>
      </rPr>
      <t>На начало 2012 г. - 13878544 млн.руб.</t>
    </r>
  </si>
  <si>
    <r>
      <t xml:space="preserve">11) </t>
    </r>
    <r>
      <rPr>
        <sz val="8"/>
        <rFont val="Times New Roman"/>
        <family val="1"/>
      </rPr>
      <t>На начало 2012 г. - 230 ед.</t>
    </r>
  </si>
  <si>
    <r>
      <t xml:space="preserve">14) </t>
    </r>
    <r>
      <rPr>
        <sz val="8"/>
        <rFont val="Times New Roman"/>
        <family val="1"/>
      </rPr>
      <t>На начало 2012 г. - 24944937 млн.руб.</t>
    </r>
  </si>
  <si>
    <r>
      <t xml:space="preserve">15) </t>
    </r>
    <r>
      <rPr>
        <sz val="8"/>
        <rFont val="Times New Roman"/>
        <family val="1"/>
      </rPr>
      <t>На начало 2012 г. -8367397 млн.руб.</t>
    </r>
  </si>
  <si>
    <r>
      <t>17)</t>
    </r>
    <r>
      <rPr>
        <sz val="8"/>
        <rFont val="Times New Roman"/>
        <family val="1"/>
      </rPr>
      <t xml:space="preserve"> На начало 2012 г. -  11871363 млн.руб.</t>
    </r>
  </si>
  <si>
    <r>
      <t>20)</t>
    </r>
    <r>
      <rPr>
        <sz val="8"/>
        <rFont val="Times New Roman"/>
        <family val="1"/>
      </rPr>
      <t xml:space="preserve"> На начало 2012 г. - 161113 рублей.</t>
    </r>
  </si>
  <si>
    <r>
      <t xml:space="preserve">19) </t>
    </r>
    <r>
      <rPr>
        <sz val="8"/>
        <rFont val="Times New Roman"/>
        <family val="1"/>
      </rPr>
      <t>На начало 2012 г. - 13691 рублей.</t>
    </r>
  </si>
  <si>
    <t>9,6</t>
  </si>
  <si>
    <t>6,5</t>
  </si>
  <si>
    <t>136,2</t>
  </si>
  <si>
    <t>-17,8</t>
  </si>
  <si>
    <t>50,8</t>
  </si>
  <si>
    <t>из них:</t>
  </si>
  <si>
    <t>от некоторых инфекционных и паразитарных болезней</t>
  </si>
  <si>
    <t>Численность лиц, совершивших преступления, тыс.человек</t>
  </si>
  <si>
    <t>Металлургическое производство и производство готовых металлических изделий</t>
  </si>
  <si>
    <t>Производство готового проката черных металлов, млн. т</t>
  </si>
  <si>
    <t>Производство отдельных видов машин и оборудования</t>
  </si>
  <si>
    <t>Производство металлорежущих станков, тыс. шт.</t>
  </si>
  <si>
    <t>Производство отдельных видов электрооборудования, электронного и оптического оборудования</t>
  </si>
  <si>
    <t>Производство персональных ЭВМ, тыс. шт.</t>
  </si>
  <si>
    <t>Производство холодильников и морозильников бытовых, тыс. шт.</t>
  </si>
  <si>
    <t>Производство электропылесосов, тыс. шт.</t>
  </si>
  <si>
    <t>Производство часов бытовых, млн. шт.</t>
  </si>
  <si>
    <t>Производство транспортных средств и оборудования</t>
  </si>
  <si>
    <t>Производство легковых автомобилей, тыс.шт.</t>
  </si>
  <si>
    <t>Ввод в действие амбулаторно-поликлинических учреждений, тыс. посещений в смену</t>
  </si>
  <si>
    <r>
      <t xml:space="preserve">3) </t>
    </r>
    <r>
      <rPr>
        <sz val="8"/>
        <rFont val="Times New Roman"/>
        <family val="1"/>
      </rPr>
      <t>В 1991-1997 гг. - численность лечившихся и отдыхавших в санаторно-курортных учреждениях и учреждениях отдыха.</t>
    </r>
  </si>
  <si>
    <r>
      <t xml:space="preserve">1) </t>
    </r>
    <r>
      <rPr>
        <sz val="8"/>
        <rFont val="Times New Roman"/>
        <family val="1"/>
      </rPr>
      <t>С 2010 г. Росцирк стал учитывать гастрольную деятельность.</t>
    </r>
  </si>
  <si>
    <t>Средние потребительские цены на отдельные виды непродовольственных товаров
(на конец года, рублей за штуку, в масштабе цен соответствующих лет)</t>
  </si>
  <si>
    <t>Продукция растениеводства в хозяйствах всех категорий (в фактически действовавших ценах), млрд.руб. (до 1998 г. - трлн. руб.)</t>
  </si>
  <si>
    <t>Искусственное лесовосстановление (создание лесных культур), тыс. га</t>
  </si>
  <si>
    <t>Защита лесов от вредных организмов биологическим методом, тыс. га</t>
  </si>
  <si>
    <r>
      <t>Число лесных пожаров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тыс.</t>
    </r>
  </si>
  <si>
    <r>
      <t>Лесная площадь, пройденная пожарами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тыс. га</t>
    </r>
  </si>
  <si>
    <r>
      <t>Удельный вес численности работников, работающих на оборудовании, не отвечающем требованиям охраны труда - 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в процентах от общей численности работников соответствующего вида экономической деятельности</t>
    </r>
  </si>
  <si>
    <t>Импорт товаров Российской Федерации со странами СНГ, млн. долл. США</t>
  </si>
  <si>
    <t>Численность занятых в экономике, приходящаяся на одного пенсионера,    человек</t>
  </si>
  <si>
    <t>Средний размер назначенных пенсий (1993-2001 гг. - c учетом компенсации), руб. (до 1998 г. - тыс. руб.)</t>
  </si>
  <si>
    <t>Реальный размер назначенных пенсий, в процентах к предыдущему году</t>
  </si>
  <si>
    <t>Объем работ, выполненных по виду экономической деятельности "Строительство", в процентах к предыдущему году (в сопоставимых ценах)</t>
  </si>
  <si>
    <r>
      <t>Число действующих строительных организаций</t>
    </r>
    <r>
      <rPr>
        <vertAlign val="superscript"/>
        <sz val="10"/>
        <rFont val="Times New Roman"/>
        <family val="1"/>
      </rPr>
      <t>3)</t>
    </r>
  </si>
  <si>
    <r>
      <t xml:space="preserve">    смешанная российская</t>
    </r>
  </si>
  <si>
    <r>
      <t>Состояние парка основных строительных машин в строительных организациях (удельный вес машин с истекшим сроком службы в общем количестве машин, процентов)</t>
    </r>
    <r>
      <rPr>
        <vertAlign val="superscript"/>
        <sz val="10"/>
        <rFont val="Times New Roman"/>
        <family val="1"/>
      </rPr>
      <t>4)</t>
    </r>
  </si>
  <si>
    <t xml:space="preserve">     Экскаваторы одноковшовые</t>
  </si>
  <si>
    <t xml:space="preserve">     Скреперы</t>
  </si>
  <si>
    <t xml:space="preserve">     Бульдозеры на тракторах</t>
  </si>
  <si>
    <t xml:space="preserve">     Краны башенные</t>
  </si>
  <si>
    <t xml:space="preserve">     Краны на пневмоколесном ходу</t>
  </si>
  <si>
    <t>в 2,5р.</t>
  </si>
  <si>
    <t>Сеялки тракторные (без туковых)</t>
  </si>
  <si>
    <t>Машины кузнечно-прессовые</t>
  </si>
  <si>
    <t>Бытовые стиральные машины</t>
  </si>
  <si>
    <t>Компьютеры персональные настольные</t>
  </si>
  <si>
    <r>
      <t>Проводники электрического тока на напряжение более 1 кВ прочие (с соединительными приспособлениями или без них</t>
    </r>
    <r>
      <rPr>
        <vertAlign val="superscript"/>
        <sz val="10"/>
        <rFont val="Times New Roman"/>
        <family val="1"/>
      </rPr>
      <t>22)</t>
    </r>
  </si>
  <si>
    <t>Велосипеды</t>
  </si>
  <si>
    <t>Столы кухонные, для столовой и гостиной</t>
  </si>
  <si>
    <t>Шкафы кухонные, для спальни, столовой и гостиной</t>
  </si>
  <si>
    <t>Линолеум на текстильной подоснове</t>
  </si>
  <si>
    <r>
      <t>каменный рядовой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за т</t>
    </r>
  </si>
  <si>
    <r>
      <t xml:space="preserve"> Уголь коксовый (коксующийся)</t>
    </r>
    <r>
      <rPr>
        <vertAlign val="superscript"/>
        <sz val="10"/>
        <rFont val="Times New Roman"/>
        <family val="1"/>
      </rPr>
      <t>24)</t>
    </r>
  </si>
  <si>
    <r>
      <t xml:space="preserve"> Уголь каменный обогащенный</t>
    </r>
    <r>
      <rPr>
        <vertAlign val="superscript"/>
        <sz val="10"/>
        <rFont val="Times New Roman"/>
        <family val="1"/>
      </rPr>
      <t>1)</t>
    </r>
  </si>
  <si>
    <r>
      <t xml:space="preserve"> Уголь бурый (лигнит)</t>
    </r>
    <r>
      <rPr>
        <vertAlign val="superscript"/>
        <sz val="10"/>
        <rFont val="Times New Roman"/>
        <family val="1"/>
      </rPr>
      <t>25)</t>
    </r>
  </si>
  <si>
    <r>
      <t xml:space="preserve"> Газ горючий природный (газ естественный)</t>
    </r>
    <r>
      <rPr>
        <vertAlign val="superscript"/>
        <sz val="10"/>
        <rFont val="Times New Roman"/>
        <family val="1"/>
      </rPr>
      <t>26)</t>
    </r>
  </si>
  <si>
    <r>
      <t>коксовый (коксующийся)</t>
    </r>
    <r>
      <rPr>
        <vertAlign val="superscript"/>
        <sz val="10"/>
        <rFont val="Times New Roman"/>
        <family val="1"/>
      </rPr>
      <t>24)</t>
    </r>
    <r>
      <rPr>
        <sz val="10"/>
        <rFont val="Times New Roman"/>
        <family val="1"/>
      </rPr>
      <t>, за т</t>
    </r>
  </si>
  <si>
    <r>
      <t>каменный обогащенный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за т</t>
    </r>
  </si>
  <si>
    <r>
      <t>Газ горючий природный (газ естественный)</t>
    </r>
    <r>
      <rPr>
        <vertAlign val="superscript"/>
        <sz val="10"/>
        <rFont val="Times New Roman"/>
        <family val="1"/>
      </rPr>
      <t>26)</t>
    </r>
    <r>
      <rPr>
        <sz val="10"/>
        <rFont val="Times New Roman"/>
        <family val="1"/>
      </rPr>
      <t>, за тыс. м</t>
    </r>
    <r>
      <rPr>
        <vertAlign val="superscript"/>
        <sz val="12"/>
        <rFont val="Times New Roman"/>
        <family val="1"/>
      </rPr>
      <t xml:space="preserve">3 </t>
    </r>
  </si>
  <si>
    <r>
      <t>Индексы цен производителей сельскохозяйственной продукции (на конец периода, в % к декабрю предыдущего периода)</t>
    </r>
    <r>
      <rPr>
        <vertAlign val="superscript"/>
        <sz val="10"/>
        <rFont val="Times New Roman"/>
        <family val="1"/>
      </rPr>
      <t>27)</t>
    </r>
  </si>
  <si>
    <t>Трубы, трубки, шланги, рукава и их фитинги полимерные</t>
  </si>
  <si>
    <t>Блоки стеновые крупные (включая блоки стен подвалов) из бетона</t>
  </si>
  <si>
    <t>Портландцемент, цемент глиноземистый, цемент шлаковый и аналогичные цементы гидравлические</t>
  </si>
  <si>
    <t>Конструкции и детали сборные железобетонные</t>
  </si>
  <si>
    <t>Листы асбестоцементные волнистые (гофрированные)(шифер)</t>
  </si>
  <si>
    <t>Материалы кровельные и гидроизоляционные рулонные  из асфальта или аналогичных материалов (нефтяного  битума, каменноугольного пека и т.д.)</t>
  </si>
  <si>
    <t>Прокат готовый черных металлов</t>
  </si>
  <si>
    <t>Производство мяса и субпродуктов пищевых убойных животных и домашней птицы, тыс.т</t>
  </si>
  <si>
    <t>Краткосрочные финансовые вложения, млн. руб.</t>
  </si>
  <si>
    <t>Иностранные инвестиции</t>
  </si>
  <si>
    <r>
      <t>11620395.0</t>
    </r>
    <r>
      <rPr>
        <vertAlign val="superscript"/>
        <sz val="10"/>
        <rFont val="Times New Roman"/>
        <family val="1"/>
      </rPr>
      <t>4)</t>
    </r>
  </si>
  <si>
    <r>
      <t>2024019.1</t>
    </r>
    <r>
      <rPr>
        <vertAlign val="superscript"/>
        <sz val="10"/>
        <rFont val="Times New Roman"/>
        <family val="1"/>
      </rPr>
      <t>4)</t>
    </r>
  </si>
  <si>
    <t>Деятельность домашних хозяйств</t>
  </si>
  <si>
    <r>
      <t>108.0</t>
    </r>
    <r>
      <rPr>
        <vertAlign val="superscript"/>
        <sz val="10"/>
        <rFont val="Times New Roman"/>
        <family val="1"/>
      </rPr>
      <t>4)</t>
    </r>
  </si>
  <si>
    <t xml:space="preserve">… </t>
  </si>
  <si>
    <r>
      <t xml:space="preserve">4) </t>
    </r>
    <r>
      <rPr>
        <sz val="8"/>
        <rFont val="Times New Roman"/>
        <family val="1"/>
      </rPr>
      <t>С учетом повышения лимита стоимости активовв, относящихся к материально-производственным запасам, с 20 тыс. руб. до 40 тыс. руб., в соответствии с Приказом Министерства финансов Российской Федерации от 24.12.2010 № 186Н "О внесении изменений в нормативные правовые акты по бухгалтерскому учету и признании утратившим силу приказа Министерства финансов Российской Федерации от 15 января 1997 г. № 3".</t>
    </r>
  </si>
  <si>
    <t>Выплаты по договорам страхования, млн.руб. (до 1998 г. - млрд. руб.)</t>
  </si>
  <si>
    <t>Дебиторская задолженность, млн. руб.</t>
  </si>
  <si>
    <t>Кредиторская задолженность, млн. руб.</t>
  </si>
  <si>
    <r>
      <t>Финансовые результаты и платежеспособность</t>
    </r>
    <r>
      <rPr>
        <b/>
        <vertAlign val="superscript"/>
        <sz val="10"/>
        <rFont val="Times New Roman"/>
        <family val="1"/>
      </rPr>
      <t>1)</t>
    </r>
  </si>
  <si>
    <t>Сальдированный финансовый результат (прибыль минус убыток) деятельности организаций, млн.руб</t>
  </si>
  <si>
    <t>Удельный вес убыточных организаций, процентов</t>
  </si>
  <si>
    <t xml:space="preserve">Сумма убытка, млн. руб </t>
  </si>
  <si>
    <t>Рентабельность проданных товаров, продукции (работ, услуг), процентов</t>
  </si>
  <si>
    <t>Рентабельность активов, процентов</t>
  </si>
  <si>
    <t>Оборотные активы, млн. руб.</t>
  </si>
  <si>
    <t>Коэффициент текущей ликвидности, процентов</t>
  </si>
  <si>
    <t>Коэффициент обеспеченности собственными оборотными средствами, процентов</t>
  </si>
  <si>
    <t>Коэффициент автономии, процентов</t>
  </si>
  <si>
    <r>
      <t>1)</t>
    </r>
    <r>
      <rPr>
        <sz val="8"/>
        <rFont val="Times New Roman"/>
        <family val="1"/>
      </rPr>
      <t>По данным бухгалтерской отчетности.</t>
    </r>
  </si>
  <si>
    <t>Состояние взаиморасчетов в организациях по видам экономической деятельности (на конец отчетного периода)</t>
  </si>
  <si>
    <t>Суммарная задолженность по обязательствам, млн. руб.</t>
  </si>
  <si>
    <t>Просроченная суммарная задолженность по обязательствам, млн. руб.</t>
  </si>
  <si>
    <t>активный туберкулез</t>
  </si>
  <si>
    <t>алкоголизм и алкогольные психозы</t>
  </si>
  <si>
    <t>эрозия и эктропион шейки матки</t>
  </si>
  <si>
    <t>расстройства менструаций</t>
  </si>
  <si>
    <t>бесплодие</t>
  </si>
  <si>
    <t>осложнения беременности, родов и послеродового периода</t>
  </si>
  <si>
    <t>Заболеваемость детей в возрасте 0-14 лет по основным классам болезней (зарегистрировано заболеваний у больных с диагнозом, установленным впервые в жизни), тыс человек</t>
  </si>
  <si>
    <t>Число не завершенных строительством жилых домов (без индивидуальных), тыс.</t>
  </si>
  <si>
    <t>Общая площадь не завершенных строительством жилых домов (без индивидуальных), млн. кв. м</t>
  </si>
  <si>
    <r>
      <t>1)</t>
    </r>
    <r>
      <rPr>
        <sz val="8"/>
        <rFont val="Times New Roman"/>
        <family val="1"/>
      </rPr>
      <t xml:space="preserve"> С 2005 г. - включая образовательные учреждения высшего и среднего профессионального образования, реализующие программы начального профессионального образования; с 2010 г. - включая обучающихся на договорной основе.</t>
    </r>
  </si>
  <si>
    <r>
      <t>1)</t>
    </r>
    <r>
      <rPr>
        <sz val="8"/>
        <rFont val="Times New Roman"/>
        <family val="1"/>
      </rPr>
      <t xml:space="preserve"> Без микропредприятий.</t>
    </r>
  </si>
  <si>
    <t>Приватизация</t>
  </si>
  <si>
    <t xml:space="preserve">Число приватизированных государственных и муниципальных унитарных предприятий, объектов </t>
  </si>
  <si>
    <r>
      <t>Ввод в действие отдельных производственных мощностей, жилых домов, объектов социально-культурного назначения</t>
    </r>
    <r>
      <rPr>
        <b/>
        <vertAlign val="superscript"/>
        <sz val="10"/>
        <rFont val="Times New Roman"/>
        <family val="1"/>
      </rPr>
      <t>1)</t>
    </r>
  </si>
  <si>
    <t>Проезд в метро, за поездку</t>
  </si>
  <si>
    <t>Число приватизированных унитарных предприятий, объектов собственности субъектов Российской Федерации</t>
  </si>
  <si>
    <t>Число приватизированных унитарных предприятий, объектов муниципальной формы собственности</t>
  </si>
  <si>
    <r>
      <t>Число приватизированных имущественных комплексов государственных и муниципальных унитарных предприятий</t>
    </r>
    <r>
      <rPr>
        <vertAlign val="superscript"/>
        <sz val="10"/>
        <rFont val="Times New Roman"/>
        <family val="1"/>
      </rPr>
      <t>1)</t>
    </r>
  </si>
  <si>
    <t>Продукция растениводства в крестьянских (фермерских) хозяйствах (в фактически действовавших ценах), млрд.руб. (до 1998 г. - трлн. руб.)</t>
  </si>
  <si>
    <t>Продукция животноводства в хозяйствах всех категорий (в фактически действовавших ценах), млрд. руб. (до 1998 г. - трлн. руб.)</t>
  </si>
  <si>
    <t>Индекс физического объема продажи товаров на розничных рынках и ярмарках, в процентах к предыдущему году</t>
  </si>
  <si>
    <t>Оборот розничной торговли государственных и муниципальных предприятий  (до 1998 г. - млрд.руб.), млн.руб.</t>
  </si>
  <si>
    <t>Оборот розничной торговли организаций частной формы собственности  и индивидуальных предпринимателей (до 1998 г. - млрд. руб.), млн. руб.</t>
  </si>
  <si>
    <t>Оборот розничной торговли организаций других форм собственности (до 1998 г. - млрд. руб.), млн. руб.</t>
  </si>
  <si>
    <r>
      <t>Средние цены на первичном рынке жилья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(на конец периода, рублей за один квадратный метр общей площади, до 1998г. - тыс.руб.)</t>
    </r>
  </si>
  <si>
    <r>
      <t xml:space="preserve">27) </t>
    </r>
    <r>
      <rPr>
        <sz val="8"/>
        <rFont val="Times New Roman"/>
        <family val="1"/>
      </rPr>
      <t>В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1991-1996 гг. - электроэнергия; 1997–2003 гг. – электроэнергия (основной тариф в квартирах без электроплит).</t>
    </r>
  </si>
  <si>
    <r>
      <t xml:space="preserve">28) </t>
    </r>
    <r>
      <rPr>
        <sz val="8"/>
        <rFont val="Times New Roman"/>
        <family val="1"/>
      </rPr>
      <t>В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1991-1998 гг. - детский ясли-сад муниципальный.</t>
    </r>
  </si>
  <si>
    <r>
      <t xml:space="preserve">29) </t>
    </r>
    <r>
      <rPr>
        <sz val="8"/>
        <rFont val="Times New Roman"/>
        <family val="1"/>
      </rPr>
      <t>В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1991-1996 гг. - санаторий профсоюзный.</t>
    </r>
  </si>
  <si>
    <r>
      <t xml:space="preserve">31) </t>
    </r>
    <r>
      <rPr>
        <sz val="8"/>
        <rFont val="Times New Roman"/>
        <family val="1"/>
      </rPr>
      <t>В 1991-1996 гг. - общий анализ крови, мочи.</t>
    </r>
  </si>
  <si>
    <r>
      <t>26)</t>
    </r>
    <r>
      <rPr>
        <sz val="8"/>
        <rFont val="Times New Roman"/>
        <family val="1"/>
      </rPr>
      <t xml:space="preserve"> В 1991-1993 гг. - плата за отопление, за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жилой площади.</t>
    </r>
  </si>
  <si>
    <r>
      <t xml:space="preserve">30) </t>
    </r>
    <r>
      <rPr>
        <sz val="8"/>
        <rFont val="Times New Roman"/>
        <family val="1"/>
      </rPr>
      <t>В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1991-1996 гг. - дом отдыха (профсоюзный, ведомственный); 1997-2000 гг. - дом отдыха, пансионат профсоюзный, ведомственный.</t>
    </r>
  </si>
  <si>
    <t>Приемники телевизионные цветного изображения, кроме аппаратов с видеомагнитофонами или видеоплеерами</t>
  </si>
  <si>
    <t>Плоды семечковых культур</t>
  </si>
  <si>
    <t>Число приватизированных имущественных комплексов унитарных предприятий федеральной формы собственности</t>
  </si>
  <si>
    <t>Число приватизированных имущественных комплексов унитарных предприятий собственности субъектов Российской Федерации</t>
  </si>
  <si>
    <t>Число приватизированных имущественных комплексов унитарных предприятий муниципальной формы собственности</t>
  </si>
  <si>
    <r>
      <t>Получено средств от покупателей государственного и муниципального имущества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(миллионов рублей; до 1998 г.- млрд.руб.)</t>
    </r>
  </si>
  <si>
    <t xml:space="preserve">Число открытых акционерных обществ, созданных в результате преобразования государственных и муниципальных унитарных предприятий </t>
  </si>
  <si>
    <t xml:space="preserve">Число открытых акционерных обществ, созданных в результате преобразования унитарных предприятий федеральной формы собственности </t>
  </si>
  <si>
    <t xml:space="preserve">Число открытых акционерных обществ, созданных в результате преобразования унитарных предприятий собственности субъектов Российской Федерации </t>
  </si>
  <si>
    <t xml:space="preserve">Число открытых акционерных обществ, созданных в результате преобразования унитарных предприятий муниципальной формы собственности </t>
  </si>
  <si>
    <t>Число приватизированных жилых помещений, тыс.</t>
  </si>
  <si>
    <t>Общая площадь приватизированных жилых помещений, млн.кв.м</t>
  </si>
  <si>
    <r>
      <t>1)</t>
    </r>
    <r>
      <rPr>
        <sz val="8"/>
        <rFont val="Times New Roman"/>
        <family val="1"/>
      </rPr>
      <t xml:space="preserve"> Без имущественных комплексов федеральных государственных унитарных предприятий, приватизация которых осуществлена Росимуществом.</t>
    </r>
  </si>
  <si>
    <r>
      <t>2)</t>
    </r>
    <r>
      <rPr>
        <sz val="8"/>
        <rFont val="Times New Roman"/>
        <family val="1"/>
      </rPr>
      <t xml:space="preserve"> Включая средства, поступившие от приватизации государственного и муниципального имущества, осуществленной в предыдущие годы.             </t>
    </r>
  </si>
  <si>
    <t>Импорт товаров Российской Федерации  (по данным таможенной статистики, с учетом взаимной торговли с Республикой Беларусь и Республикой Казахстан ), млн. долл. США - всего</t>
  </si>
  <si>
    <t>Число государственных и муниципальных специальных (коррекционных) образовательных учреждений для обучающихся и воспитанников с ограниченными возможностями здоровья</t>
  </si>
  <si>
    <t>Численность обучающихся в государственных и муниципальных специальных (коррекционных) образовательных учреждениях для обучающихся и воспитанников с ограниченными возможностями здоровья, тыс. человек</t>
  </si>
  <si>
    <t>Численность обучающихся, получивших аттестат о среднем (полном) общем образовании, тыс. человек</t>
  </si>
  <si>
    <t>газопроводов магистральных и отводов от них, тыс. км</t>
  </si>
  <si>
    <t>нефтепроводов магистральных и нефтепродуктопроводов магистральных региональных, тыс. км</t>
  </si>
  <si>
    <t xml:space="preserve">линий метрополитена (в двухпутном исчислении), км </t>
  </si>
  <si>
    <t>Пластикаты кабельные</t>
  </si>
  <si>
    <t>Пластикаты ПВХ (без кабельных)</t>
  </si>
  <si>
    <t>Кирпич керамический неогнеупорный строительный</t>
  </si>
  <si>
    <t>Кирпич строительный (включая камни) из цемента</t>
  </si>
  <si>
    <t>Блоки стеновые мелкие из ячеистого бетона</t>
  </si>
  <si>
    <t>Индексы потребительских цен на товары и услуги по группам населения с различным уровнем располагаемых ресурсов (декабрь к декабрю предыдущего года, в %)</t>
  </si>
  <si>
    <r>
      <t>торговых предприятий, тыс.м</t>
    </r>
    <r>
      <rPr>
        <vertAlign val="superscript"/>
        <sz val="10"/>
        <rFont val="Times New Roman"/>
        <family val="1"/>
      </rPr>
      <t>2</t>
    </r>
  </si>
  <si>
    <t>предприятий общественного питания, тыс. посадочных мест</t>
  </si>
  <si>
    <r>
      <t>Электрифицировано</t>
    </r>
    <r>
      <rPr>
        <sz val="10"/>
        <rFont val="Times New Roman"/>
        <family val="1"/>
      </rPr>
      <t xml:space="preserve"> железных дорог,  км</t>
    </r>
  </si>
  <si>
    <t>Проведены работы:</t>
  </si>
  <si>
    <t>по орошению земель, тыс. га</t>
  </si>
  <si>
    <t>по осушению земель - всего, тыс. га</t>
  </si>
  <si>
    <t>в том числе по реконструкции и восстановлению осушительных систем</t>
  </si>
  <si>
    <t>по обводнению пастбищ, тыс. га</t>
  </si>
  <si>
    <t>по культуртехническим мероприятиям на сельхозугодьях, не требующих осушения, тыс. га</t>
  </si>
  <si>
    <t>62.0</t>
  </si>
  <si>
    <r>
      <t xml:space="preserve">18933,8 </t>
    </r>
    <r>
      <rPr>
        <vertAlign val="superscript"/>
        <sz val="10"/>
        <rFont val="Times New Roman"/>
        <family val="1"/>
      </rPr>
      <t>2)</t>
    </r>
  </si>
  <si>
    <t>Средняя численность работников (включая внешних совместителей и работающих по договорам гражданско-правового характера) малых предприятий  (включая микропредприятия) , тыс.чел.</t>
  </si>
  <si>
    <r>
      <t xml:space="preserve">2) </t>
    </r>
    <r>
      <rPr>
        <sz val="8"/>
        <rFont val="Times New Roman"/>
        <family val="1"/>
      </rPr>
      <t xml:space="preserve">За 2010г .- выручка от реализации товаров (работ, услуг) (без НДС и акцизов). </t>
    </r>
  </si>
  <si>
    <t>56,2</t>
  </si>
  <si>
    <t>6,2</t>
  </si>
  <si>
    <t>3,5</t>
  </si>
  <si>
    <t>5,8</t>
  </si>
  <si>
    <t>23,1</t>
  </si>
  <si>
    <t>8,0</t>
  </si>
  <si>
    <r>
      <t>1)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</t>
    </r>
  </si>
  <si>
    <r>
      <t>4)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</t>
    </r>
  </si>
  <si>
    <r>
      <t>Производство  и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распределение электроэнергии, газа и воды </t>
    </r>
  </si>
  <si>
    <t>Производство электроэнергии, млрд. кВт∙ч</t>
  </si>
  <si>
    <t>Потребление электроэнергии, млрд. кВт∙ч</t>
  </si>
  <si>
    <t>Производство электроэнергии тепловыми электростанциями, млрд. кВт∙ч</t>
  </si>
  <si>
    <t>Производство электроэнергии гидроэлектростанциями, млрд. кВт∙ч</t>
  </si>
  <si>
    <t>Производство электроэнергии атомными электростанциями, млрд. кВт∙ч</t>
  </si>
  <si>
    <t>Мощность электростанций</t>
  </si>
  <si>
    <t>Мощность всех электростанций, млн.кВт</t>
  </si>
  <si>
    <t>Мощность тепловых станций, млн.кВт</t>
  </si>
  <si>
    <t>Мощность гидроэлектростанций, млн.кВт</t>
  </si>
  <si>
    <t>Мощность атомных станций, млн.кВт</t>
  </si>
  <si>
    <t>Инвестиции в нефинансовые активы</t>
  </si>
  <si>
    <t>Всего</t>
  </si>
  <si>
    <t>Инвестиции в основной капитал</t>
  </si>
  <si>
    <t>Инвестиции в нематериальные активы</t>
  </si>
  <si>
    <t>Инвестиции в другие нефинансовые активы</t>
  </si>
  <si>
    <t>Индексы производства продукции сельского хозяйства в хозяйствах всех категорий (в сопоставимых ценах; в процентах к предыдущему году)</t>
  </si>
  <si>
    <t>Накоплено инвестиций из России за рубежом, на конец периода, млн. долл. США</t>
  </si>
  <si>
    <t>Затраты организаций на информационные и коммуникационные технологии на приобретение вычислительной техники, млн.руб.</t>
  </si>
  <si>
    <t>Затраты организаций на информационные и коммуникационные технологии на приобретение программных средств, млн.руб.</t>
  </si>
  <si>
    <r>
      <t>Производство древесностружечных плит, тыс.условных м</t>
    </r>
    <r>
      <rPr>
        <vertAlign val="superscript"/>
        <sz val="10"/>
        <rFont val="Times New Roman"/>
        <family val="1"/>
      </rPr>
      <t>3</t>
    </r>
  </si>
  <si>
    <r>
      <t>Производство древесноволокнистых плит, млн.условных м</t>
    </r>
    <r>
      <rPr>
        <vertAlign val="superscript"/>
        <sz val="10"/>
        <rFont val="Times New Roman"/>
        <family val="1"/>
      </rPr>
      <t>2</t>
    </r>
  </si>
  <si>
    <t>Продукция сельского хозяйства в сельскохозяйственных организациях (в фактически действовавших ценах), млрд. руб.  (до 1998 г. - трлн. руб.)</t>
  </si>
  <si>
    <t>Продукция сельского хозяйства в хозяйствах населения (в фактически действовавших ценах), млрд. руб.</t>
  </si>
  <si>
    <t>Продукция сельского хозяйства в крестьянских (фермерских) хозяйствах (в фактически действовавших ценах), млрд.руб. (до 1998 г. - трлн. руб.)</t>
  </si>
  <si>
    <t>новобразования</t>
  </si>
  <si>
    <t>некоторые инфекционные и паразитарные болезни</t>
  </si>
  <si>
    <t>болезни эндокринной системы, расстройства питания, нарушения обмена веществ</t>
  </si>
  <si>
    <t>убийство и покушение на убийство</t>
  </si>
  <si>
    <t>умышленное причинение тяжкого вреда здоровью</t>
  </si>
  <si>
    <t>изнасилование и покушение на изнасилование</t>
  </si>
  <si>
    <t>грабеж</t>
  </si>
  <si>
    <t>разбой</t>
  </si>
  <si>
    <t>кража</t>
  </si>
  <si>
    <t>терроризм, едениц</t>
  </si>
  <si>
    <t>преступления, связанные с незаконным оборотом наркотиков</t>
  </si>
  <si>
    <r>
      <t>Средние цены на вторичном рынке жилья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(на конец периода, рублей за один квадратный метр общей площади, до 1998г. - тыс.руб.)</t>
    </r>
  </si>
  <si>
    <t xml:space="preserve">  оплата труда наемных работников</t>
  </si>
  <si>
    <t xml:space="preserve">  смешанный доход</t>
  </si>
  <si>
    <t xml:space="preserve">  сальдо доходов от собственности</t>
  </si>
  <si>
    <t xml:space="preserve">  сальдо текущих трансфертов</t>
  </si>
  <si>
    <t>от всех видов транспортных несчастных случаев</t>
  </si>
  <si>
    <t>от дорожно-транспортных происшествий</t>
  </si>
  <si>
    <t>от самоубийств</t>
  </si>
  <si>
    <t xml:space="preserve">от убийств </t>
  </si>
  <si>
    <t>Число умерших детей в возрасте до 1 года, человек</t>
  </si>
  <si>
    <t>Численность обучающихся государственных и муниципальных общеобразовательных учреждений (без вечерних (сменных) общеобразовательных учреждений), получивших аттестат о среднем (полном) общем образовании, тыс. человек</t>
  </si>
  <si>
    <t>Средний размер квартир, построенных населением  за счет собственных и заемных средств, кв.м общей площади</t>
  </si>
  <si>
    <t>Предоставление прочих коммунальных,социальных и персональных услуг</t>
  </si>
  <si>
    <t>Хлеб и булочные изделия из пшеничной муки высшего сорта</t>
  </si>
  <si>
    <t>Рис шлифованный</t>
  </si>
  <si>
    <t>Картофель</t>
  </si>
  <si>
    <t>Капуста белокочанная свежая</t>
  </si>
  <si>
    <t>Лук репчатый</t>
  </si>
  <si>
    <t>письменной корреспонденции</t>
  </si>
  <si>
    <r>
      <t>2)</t>
    </r>
    <r>
      <rPr>
        <sz val="8"/>
        <rFont val="Times New Roman"/>
        <family val="1"/>
      </rPr>
      <t xml:space="preserve">  До 2000 г. в составе хирургов учитывались анестезиологи-реаниматологи.</t>
    </r>
  </si>
  <si>
    <r>
      <t>3)</t>
    </r>
    <r>
      <rPr>
        <sz val="8"/>
        <rFont val="Times New Roman"/>
        <family val="1"/>
      </rPr>
      <t xml:space="preserve"> С 2000 г. в составе педиаторов учитываются детские хирурги, детские эндокринологи и детские онкологи.</t>
    </r>
  </si>
  <si>
    <r>
      <t>4)</t>
    </r>
    <r>
      <rPr>
        <sz val="8"/>
        <rFont val="Times New Roman"/>
        <family val="1"/>
      </rPr>
      <t xml:space="preserve"> До 2000 г. - невропатологи.</t>
    </r>
  </si>
  <si>
    <r>
      <t>Общий коэффициент рождаемости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на 1000 человек населения</t>
    </r>
  </si>
  <si>
    <r>
      <t>Общий коэффициент смертности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на 1000 человек населения</t>
    </r>
  </si>
  <si>
    <r>
      <t>Общий коэффициент естественного прироста</t>
    </r>
    <r>
      <rPr>
        <vertAlign val="superscript"/>
        <sz val="10"/>
        <rFont val="Times New Roman"/>
        <family val="1"/>
      </rPr>
      <t>1);2)</t>
    </r>
    <r>
      <rPr>
        <sz val="10"/>
        <rFont val="Times New Roman"/>
        <family val="1"/>
      </rPr>
      <t>, на 1000 человек населения</t>
    </r>
  </si>
  <si>
    <r>
      <t>Общий коэффициент брачности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на 1000 человек населения</t>
    </r>
  </si>
  <si>
    <r>
      <t>Среднедушевые денежные доходы населения (в месяц)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(до 1998 г. -тыс.руб.)</t>
    </r>
  </si>
  <si>
    <t>Ввод в действие жилых домов в городах и поселках городского типа, построенных населением за счет собственных и заемных средств, млн.кв.м общей площади</t>
  </si>
  <si>
    <t>Число недвижимых памятников истории и культуры, тыс.</t>
  </si>
  <si>
    <t>Число учреждений культурно-досугового типа, тыс.</t>
  </si>
  <si>
    <t>Число общедоступных библиотек, тыс.</t>
  </si>
  <si>
    <t>Библиотечный фонд, млн.экз.</t>
  </si>
  <si>
    <t>Число книг и брошюр (печатных единиц), тыс.</t>
  </si>
  <si>
    <t>Число журналов и других периодических изданий</t>
  </si>
  <si>
    <t>Число газет (изданий)</t>
  </si>
  <si>
    <t>Национальное богатство</t>
  </si>
  <si>
    <t>Основные фонды государственной формы собственности на конец года по полной учетной стоимости, млн.руб.(до 1997 г. - млрд.руб.)</t>
  </si>
  <si>
    <t>Основные фонды негосударственной формы собственности на конец года по полной учетной стоимости, млн.руб. (до 1997 г. - млрд.руб.)</t>
  </si>
  <si>
    <t>Ввод в действие основных фондов, млн.руб. (до 1997 г. - млрд.руб.)</t>
  </si>
  <si>
    <t>Расходы, финансовые активы и имущество населения</t>
  </si>
  <si>
    <r>
      <t>силосных и сенажных сооружений, тыс. м</t>
    </r>
    <r>
      <rPr>
        <vertAlign val="superscript"/>
        <sz val="10"/>
        <rFont val="Times New Roman"/>
        <family val="1"/>
      </rPr>
      <t>3</t>
    </r>
  </si>
  <si>
    <t>комбинатов тепличных, га</t>
  </si>
  <si>
    <t>складов механизированных для хранения минеральных удобрений, ядохимикатов и микробиологических средств, тыс. т  единовременного хранения</t>
  </si>
  <si>
    <t>элеваторов, тыс. т  единовременного хранения</t>
  </si>
  <si>
    <t>предприятий мельничных сортового помола, тыс. т переработки зерна в сутки</t>
  </si>
  <si>
    <t>предприятий комбикормовых, т  комбикормов в сутки</t>
  </si>
  <si>
    <t>предприятий крупяных, т  переработки зерна в сутки</t>
  </si>
  <si>
    <r>
      <t xml:space="preserve">3) </t>
    </r>
    <r>
      <rPr>
        <sz val="8"/>
        <rFont val="Times New Roman"/>
        <family val="1"/>
      </rPr>
      <t>В 1991-1994 гг. данные не разрабатывались.</t>
    </r>
  </si>
  <si>
    <r>
      <t>Производство тканей из синтетических и искусственных волокон и нитей (включая штапельные), млн. м</t>
    </r>
    <r>
      <rPr>
        <vertAlign val="superscript"/>
        <sz val="10"/>
        <rFont val="Times New Roman"/>
        <family val="1"/>
      </rPr>
      <t>2</t>
    </r>
  </si>
  <si>
    <r>
      <t>Производство пиломатериалов (кроме шпал железнодорожных и трамвайных деревянных непропитанных), тыс. м</t>
    </r>
    <r>
      <rPr>
        <vertAlign val="superscript"/>
        <sz val="10"/>
        <rFont val="Times New Roman"/>
        <family val="1"/>
      </rPr>
      <t>3</t>
    </r>
  </si>
  <si>
    <t>Валовой сбор сахарной свеклы (фабричной)  в хозяйствах всех категорий, млн. т</t>
  </si>
  <si>
    <t>Валовой сбор подсолнечника в хозяйствах всех категорий, млн. т</t>
  </si>
  <si>
    <r>
      <t>Структура инвестиций в нефинансовые активы</t>
    </r>
    <r>
      <rPr>
        <vertAlign val="superscript"/>
        <sz val="10"/>
        <rFont val="Times New Roman"/>
        <family val="1"/>
      </rPr>
      <t>1);2)</t>
    </r>
    <r>
      <rPr>
        <sz val="10"/>
        <rFont val="Times New Roman"/>
        <family val="1"/>
      </rPr>
      <t>, в процентах к итогу</t>
    </r>
  </si>
  <si>
    <t>Водоснабжение холодное и водоотведение, за месяц с человека</t>
  </si>
  <si>
    <t>Газ сетевой, за месяц с человека</t>
  </si>
  <si>
    <t>Кинотеатры, за билет</t>
  </si>
  <si>
    <r>
      <t xml:space="preserve"> Прокат толстолистовой (от 4 мм) горячекатаный из стали, кроме нержавеющей и быстрорежущей</t>
    </r>
    <r>
      <rPr>
        <vertAlign val="superscript"/>
        <sz val="10"/>
        <rFont val="Times New Roman"/>
        <family val="1"/>
      </rPr>
      <t>17)</t>
    </r>
  </si>
  <si>
    <r>
      <t>2)</t>
    </r>
    <r>
      <rPr>
        <sz val="8"/>
        <rFont val="Times New Roman"/>
        <family val="1"/>
      </rPr>
      <t>1991-2005 гг. - по данным бывш. Министерства природных ресурсов Российской Федерации, с 2006 г. - по данным Росприроднадзора, пересчитанным в соответствии с методологическими рекомендациями по оценке выбросов загрязняющих веществ в атмосферу от передвижных источников, разработанными ОАО «НИИ Атмосфера».</t>
    </r>
  </si>
  <si>
    <t>Импорт товаров Российской Федерации (по методологии платежного баланса), млн. долл. США - всего</t>
  </si>
  <si>
    <t>Импорт товаров Российской Федерации со странами дальнего зарубежья, млн. долл. США</t>
  </si>
  <si>
    <t>Импорт товаров Российской Федерации со странами СНГ, млн.долл. США</t>
  </si>
  <si>
    <t>Число предприятий и организаций, заявивших при  государственной регистрации в качестве основного  вида экономической деятельности "Производство и распределение электроэнергии, газа и воды"</t>
  </si>
  <si>
    <t>Число предприятий и организаций, заявивших при государственной регистрации в качестве основного вида экономической деятельности "Строительство"</t>
  </si>
  <si>
    <r>
      <t>Мужчины в трудоспособном возрасте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человек</t>
    </r>
  </si>
  <si>
    <t>Число предприятий и организаций, заявивших при государственной регистрации в качестве основного вида экономической деятельности "Государственное управление и обеспечение военной безопасности; обязательное социальное страхование"</t>
  </si>
  <si>
    <r>
      <t>Женщины в трудоспособном возрасте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человек</t>
    </r>
  </si>
  <si>
    <r>
      <t>Численность населения с денежными доходами ниже величины прожиточного минимума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млн.человек</t>
    </r>
  </si>
  <si>
    <r>
      <t xml:space="preserve">3) </t>
    </r>
    <r>
      <rPr>
        <sz val="8"/>
        <rFont val="Times New Roman"/>
        <family val="1"/>
      </rPr>
      <t>1991-1992 гг. - совокупный доход (с учетом стоимости чистой продукции личных подсдбных хозяйств населения).</t>
    </r>
  </si>
  <si>
    <r>
      <t>Производство материаловх мягких кровельных и изоляционных, млн.м</t>
    </r>
    <r>
      <rPr>
        <vertAlign val="superscript"/>
        <sz val="10"/>
        <rFont val="Times New Roman"/>
        <family val="1"/>
      </rPr>
      <t>2</t>
    </r>
  </si>
  <si>
    <t>Реализация скота и птицы (в живом весе) сельскохозяйственными организациями, млн. т</t>
  </si>
  <si>
    <r>
      <t xml:space="preserve">СОЦИАЛЬНО-ЭКОНОМИЧЕСКИЕ ПОКАЗАТЕЛИ РОССИЙСКОЙ ФЕДЕРАЦИИ В 1991-2011 </t>
    </r>
    <r>
      <rPr>
        <b/>
        <sz val="8"/>
        <rFont val="Times New Roman"/>
        <family val="1"/>
      </rPr>
      <t>ГГ</t>
    </r>
    <r>
      <rPr>
        <b/>
        <sz val="10"/>
        <rFont val="Times New Roman"/>
        <family val="1"/>
      </rPr>
      <t>.</t>
    </r>
  </si>
  <si>
    <t>СОЦИАЛЬНО-ЭКОНОМИЧЕСКИЕ ПОКАЗАТЕЛИ РОССИЙСКОЙ ФЕДЕРАЦИИ В 1991-2011 гг.</t>
  </si>
  <si>
    <r>
      <t>СОЦИАЛЬНО-ЭКОНОМИЧЕСКИЕ ПОКАЗАТЕЛИ РОССИЙСКОЙ ФЕДЕРАЦИИ В 1991-2011 гг</t>
    </r>
    <r>
      <rPr>
        <sz val="10"/>
        <rFont val="Arial Cyr"/>
        <family val="0"/>
      </rPr>
      <t>.</t>
    </r>
  </si>
  <si>
    <t>СОЦИАЛЬНО-ЭКОНОМИЧЕСКИЕ ПОКАЗАТЕЛИ РОССИЙСКОЙ ФЕДЕРАЦИИ В 1991-2011гг.</t>
  </si>
  <si>
    <r>
      <t>СОЦИАЛЬНО-ЭКОНОМИЧЕСКИЕ ПОКАЗАТЕЛИ РОССИЙСКОЙ ФЕДЕРАЦИИ В 1991-2011 гг</t>
    </r>
    <r>
      <rPr>
        <sz val="10"/>
        <rFont val="Arial Cyr"/>
        <family val="0"/>
      </rPr>
      <t>.</t>
    </r>
  </si>
  <si>
    <t>Объем услуг гостиниц и аналогичных средств размещения, млн. руб.</t>
  </si>
  <si>
    <t>Уровень зарегистрированной безработицы (на конец года) – всего, в процентах</t>
  </si>
  <si>
    <r>
      <t>Занятость и безработица</t>
    </r>
    <r>
      <rPr>
        <b/>
        <vertAlign val="superscript"/>
        <sz val="10"/>
        <rFont val="Times New Roman"/>
        <family val="1"/>
      </rPr>
      <t>1)</t>
    </r>
  </si>
  <si>
    <r>
      <t xml:space="preserve">10) </t>
    </r>
    <r>
      <rPr>
        <sz val="8"/>
        <rFont val="Times New Roman"/>
        <family val="1"/>
      </rPr>
      <t>В 1991-1996 гг. - шампанское (без стоимости посуды); 1997-2003 гг. - вино игристое отечественное и стран СНГ.</t>
    </r>
  </si>
  <si>
    <t>отоплением</t>
  </si>
  <si>
    <t>ваннами (душем)</t>
  </si>
  <si>
    <t>газом (сетевым, сжиженным)</t>
  </si>
  <si>
    <t>горячим водоснабжением</t>
  </si>
  <si>
    <t>напольными плитами</t>
  </si>
  <si>
    <t>индекс цен производителей в строительстве (строительно-монтажные работы) (на конец периода, в % к декабрю предыдущего периода; 1992-1995гг. в разах)</t>
  </si>
  <si>
    <t>индекс цен на машины и оборудование, используемые в строительстве (на конец периода, в % к декабрю предыдущего периода; 1992-1995 гг. в разах)</t>
  </si>
  <si>
    <t>Театры, за билет</t>
  </si>
  <si>
    <t>360,03</t>
  </si>
  <si>
    <t>Первичный консультативный прием у врача-специалиста</t>
  </si>
  <si>
    <r>
      <t>8)</t>
    </r>
    <r>
      <rPr>
        <sz val="8"/>
        <rFont val="Times New Roman"/>
        <family val="1"/>
      </rPr>
      <t xml:space="preserve"> До 2009 г. – папиросы и сигареты.</t>
    </r>
  </si>
  <si>
    <r>
      <t>Нефть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за т</t>
    </r>
  </si>
  <si>
    <t>Индекс физического объема платных услуг населению, в процентах к предыдущему году</t>
  </si>
  <si>
    <t>Объем бытовых услуг, млн.руб.                     (до 1998 г. млрд. руб.)</t>
  </si>
  <si>
    <t>Объем транспортных услуг, млн. руб.                (до 1998 г. млрд. руб.)</t>
  </si>
  <si>
    <t>Объем  услуг связи, млн. руб.                            (до 1998 г. млрд. руб.)</t>
  </si>
  <si>
    <r>
      <t>Ковер (палас) синтетический, за м</t>
    </r>
    <r>
      <rPr>
        <b/>
        <vertAlign val="superscript"/>
        <sz val="10"/>
        <rFont val="Times New Roman"/>
        <family val="1"/>
      </rPr>
      <t>2</t>
    </r>
  </si>
  <si>
    <t>Соотношение среднего размера назначенных пенсий со средним размером начисленной заработной платы, процентов</t>
  </si>
  <si>
    <t>Число негосударственных пенсионных фондов</t>
  </si>
  <si>
    <t>Численность участников в негосударственных пенсионных фондах,      тыс. человек</t>
  </si>
  <si>
    <t>Численность получателей негосударственных пенсий, тыс.человек</t>
  </si>
  <si>
    <t>Социально-экономическая дифференциация населения по доходам</t>
  </si>
  <si>
    <t>Сорочка верхняя мужская из хлопчатобумажных или смесовых тканей</t>
  </si>
  <si>
    <t>Образование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</si>
  <si>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</si>
  <si>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</si>
  <si>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</si>
  <si>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</si>
  <si>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1)  </t>
    </r>
    <r>
      <rPr>
        <sz val="8"/>
        <rFont val="Times New Roman"/>
        <family val="1"/>
      </rPr>
      <t>По основному виду деятельности организаций без учета деятельности финансовых организаций.</t>
    </r>
  </si>
  <si>
    <t xml:space="preserve">Число малых предприятий (включая микропредприятия) , тыс. </t>
  </si>
  <si>
    <t>Число малых предприятий  (включая микропредприятия) по видам экономической деятельности, тыс.</t>
  </si>
  <si>
    <t xml:space="preserve"> Сельское хозяйство, охота и лесное хозяйство</t>
  </si>
  <si>
    <t xml:space="preserve"> Рыболовство, рыбоводство</t>
  </si>
  <si>
    <t xml:space="preserve"> Добыча полезных ископаемых</t>
  </si>
  <si>
    <t>Производство и распределение   электроэнергии, газа и воды</t>
  </si>
  <si>
    <t>Оборот малых предприятий (включая микропредприятия), млрд.руб.</t>
  </si>
  <si>
    <t>Деятельность организаций с участием иностранного капитала</t>
  </si>
  <si>
    <t xml:space="preserve">Число организаций с участием иностранного капитала </t>
  </si>
  <si>
    <r>
      <t xml:space="preserve">19880 </t>
    </r>
    <r>
      <rPr>
        <vertAlign val="superscript"/>
        <sz val="10"/>
        <rFont val="Times New Roman"/>
        <family val="1"/>
      </rPr>
      <t>1)</t>
    </r>
  </si>
  <si>
    <r>
      <t xml:space="preserve">19852 </t>
    </r>
    <r>
      <rPr>
        <vertAlign val="superscript"/>
        <sz val="10"/>
        <rFont val="Times New Roman"/>
        <family val="1"/>
      </rPr>
      <t>1)</t>
    </r>
  </si>
  <si>
    <t>Число организаций с участием иностранного капитала по видам экономической деятельности</t>
  </si>
  <si>
    <t>Среднесписочная численность работников (без внешних совместителей) организаций  с участием иностранного капитала, тыс.человек</t>
  </si>
  <si>
    <t xml:space="preserve">Оборот организаций  с участием иностранного капитала, млрд.руб. </t>
  </si>
  <si>
    <t>Ввод в действие учреждений культуры клубного типа, тыс. мест</t>
  </si>
  <si>
    <t>присоединения и пропуска трафика</t>
  </si>
  <si>
    <t>обеспечения регулирования использования радиочастотного спектра и радиоэлектронных средств</t>
  </si>
  <si>
    <t>Электропылесос напольный</t>
  </si>
  <si>
    <t>Велосипед дорожный для взрослых</t>
  </si>
  <si>
    <t>Телевизор цветного изображения</t>
  </si>
  <si>
    <r>
      <t>Шифер, за 10 м</t>
    </r>
    <r>
      <rPr>
        <vertAlign val="superscript"/>
        <sz val="12"/>
        <rFont val="Times New Roman"/>
        <family val="1"/>
      </rPr>
      <t>2</t>
    </r>
  </si>
  <si>
    <t>Кирпич красный, за 1000 шт.</t>
  </si>
  <si>
    <r>
      <t>Линолеум, за м</t>
    </r>
    <r>
      <rPr>
        <vertAlign val="superscript"/>
        <sz val="10"/>
        <rFont val="Times New Roman"/>
        <family val="1"/>
      </rPr>
      <t>2</t>
    </r>
  </si>
  <si>
    <t>3685,4</t>
  </si>
  <si>
    <t>258,0</t>
  </si>
  <si>
    <t>Импорт рыбы и морепродуктов,                         млн. долл. США</t>
  </si>
  <si>
    <r>
      <t xml:space="preserve">1)  </t>
    </r>
    <r>
      <rPr>
        <sz val="8"/>
        <rFont val="Times New Roman"/>
        <family val="1"/>
      </rPr>
      <t>По данным Росрыболовства.</t>
    </r>
  </si>
  <si>
    <t>15. СТРОИТЕЛЬСТВО</t>
  </si>
  <si>
    <t>Численность студентов в негосударственных образовательных учреждениях высшего профессионального образования, тыс. человек</t>
  </si>
  <si>
    <t xml:space="preserve">Прием студентов в образовательные учреждения высшего профессионального образования, тыс. человек </t>
  </si>
  <si>
    <t>Производство масла животного, тыс. т</t>
  </si>
  <si>
    <t>Производство хлеба и хлебобулочных изделий, тыс. т</t>
  </si>
  <si>
    <t>Производство кондитерских изделий, тыс. т</t>
  </si>
  <si>
    <t>Производство сахара-песка, тыс. т</t>
  </si>
  <si>
    <t>Текстильное и швейное производство</t>
  </si>
  <si>
    <r>
      <t>Производство хлопчатобумажных тканей, млн. м</t>
    </r>
    <r>
      <rPr>
        <vertAlign val="superscript"/>
        <sz val="10"/>
        <rFont val="Times New Roman"/>
        <family val="1"/>
      </rPr>
      <t>2</t>
    </r>
  </si>
  <si>
    <r>
      <t>Производство шерстяных тканей, млн. м</t>
    </r>
    <r>
      <rPr>
        <vertAlign val="superscript"/>
        <sz val="10"/>
        <rFont val="Times New Roman"/>
        <family val="1"/>
      </rPr>
      <t>2</t>
    </r>
  </si>
  <si>
    <r>
      <t>Производство шелковых тканей, млн. м</t>
    </r>
    <r>
      <rPr>
        <vertAlign val="superscript"/>
        <sz val="10"/>
        <rFont val="Times New Roman"/>
        <family val="1"/>
      </rPr>
      <t>2</t>
    </r>
  </si>
  <si>
    <t>Обработка древесины и производство изделий из дерева</t>
  </si>
  <si>
    <t>20. НАУЧНЫЕ ИССЛЕДОВАНИЯ И ИННОВАЦИИ</t>
  </si>
  <si>
    <t>Индекс физического объема оборота розничной торговли, в процентах к предыдущему году</t>
  </si>
  <si>
    <t>проводного радиовещания</t>
  </si>
  <si>
    <t>подвижной связи</t>
  </si>
  <si>
    <t>Деятельность строительных организаций</t>
  </si>
  <si>
    <r>
      <t>Объем работ, выполненных по виду экономической деятельности "Строительство"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 руб. (до 1998 г. -млрд. руб.)</t>
    </r>
  </si>
  <si>
    <r>
      <t>в том числе организациями по формам собственности (в % к итогу)</t>
    </r>
    <r>
      <rPr>
        <vertAlign val="superscript"/>
        <sz val="10"/>
        <rFont val="Times New Roman"/>
        <family val="1"/>
      </rPr>
      <t>2)</t>
    </r>
    <r>
      <rPr>
        <sz val="7"/>
        <rFont val="Arial"/>
        <family val="2"/>
      </rPr>
      <t>:</t>
    </r>
  </si>
  <si>
    <t xml:space="preserve">    государственная</t>
  </si>
  <si>
    <t xml:space="preserve">    муниципальная</t>
  </si>
  <si>
    <t>подвижной радиотелефонной (сотовой) связи</t>
  </si>
  <si>
    <t>Трубы и детали трубопроводов из  термопластов (по весу)</t>
  </si>
  <si>
    <t xml:space="preserve">Cтеновые материалы </t>
  </si>
  <si>
    <t>Цемент</t>
  </si>
  <si>
    <t>Конструкции и изделия сборные железобетонные</t>
  </si>
  <si>
    <t>Листы асбестоцементные (шифер)</t>
  </si>
  <si>
    <t>Трубы и муфты асбестоцементные</t>
  </si>
  <si>
    <t>Материалы мягкие кровельные и изоляционные</t>
  </si>
  <si>
    <t>Чугун</t>
  </si>
  <si>
    <t>Сталь</t>
  </si>
  <si>
    <t>Готовый прокат черных металлов</t>
  </si>
  <si>
    <t>Стальные трубы</t>
  </si>
  <si>
    <t>Турбины паровые</t>
  </si>
  <si>
    <t>Краны на автомобильном ходу</t>
  </si>
  <si>
    <r>
      <t>Оптовая торговля</t>
    </r>
    <r>
      <rPr>
        <b/>
        <vertAlign val="superscript"/>
        <sz val="10"/>
        <rFont val="Times New Roman"/>
        <family val="1"/>
      </rPr>
      <t>1)</t>
    </r>
  </si>
  <si>
    <t>Расход кормов в животноводстве в пересчете на кормовые единицы в хозяйствах всех категорий, млн.т</t>
  </si>
  <si>
    <r>
      <t>1)</t>
    </r>
    <r>
      <rPr>
        <sz val="8"/>
        <rFont val="Times New Roman"/>
        <family val="1"/>
      </rPr>
      <t xml:space="preserve"> По данным Роспатента  (1992 г. - данных нет).</t>
    </r>
  </si>
  <si>
    <r>
      <t xml:space="preserve">2) </t>
    </r>
    <r>
      <rPr>
        <sz val="8"/>
        <rFont val="Times New Roman"/>
        <family val="1"/>
      </rPr>
      <t>Обследование ведется с 1997 г.</t>
    </r>
  </si>
  <si>
    <r>
      <t>Технологические, организационные и маркетинговые инновации</t>
    </r>
    <r>
      <rPr>
        <b/>
        <vertAlign val="superscript"/>
        <sz val="10"/>
        <rFont val="Times New Roman"/>
        <family val="1"/>
      </rPr>
      <t>1)</t>
    </r>
  </si>
  <si>
    <t>Удельный вес организаций добывающих, обрабатывающих производств, по производству и распределению электроэнергии, газа и воды, осуществлявших технологические инновации, в общем числе организаций, процентов</t>
  </si>
  <si>
    <t>Удельный вес организаций связи, осуществлявших технологические инновации, в общем числе организаций, процентов</t>
  </si>
  <si>
    <t>Услуги правового характера</t>
  </si>
  <si>
    <t>Все товары и услуги</t>
  </si>
  <si>
    <t>Первая группа 
(с наименьшими располагаемыми ресурсами)</t>
  </si>
  <si>
    <t>Десятая группа
(с наибольшими располагаемыми ресурсами)</t>
  </si>
  <si>
    <r>
      <t>Поступление средств в Федеральный фонд обязательного медицинского страхования</t>
    </r>
    <r>
      <rPr>
        <vertAlign val="superscript"/>
        <sz val="10"/>
        <rFont val="Times New Roman"/>
        <family val="1"/>
      </rPr>
      <t>5),</t>
    </r>
    <r>
      <rPr>
        <sz val="10"/>
        <rFont val="Times New Roman"/>
        <family val="1"/>
      </rPr>
      <t xml:space="preserve"> млрд.руб. (до 1998 г. - трлн. руб.)</t>
    </r>
  </si>
  <si>
    <r>
      <t>Расходование средств Федерального фонда обязательного медицинского страхования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>, млрд.руб. (до 1998 г. - трлн. руб.)</t>
    </r>
  </si>
  <si>
    <r>
      <t>Международные резервы Российской Федерации, включая золото</t>
    </r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>, млрд. долл. США</t>
    </r>
  </si>
  <si>
    <r>
      <t>Оборот розничной торговли на душу населения (до 1998 г. - тыс.руб.)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>, руб.</t>
    </r>
  </si>
  <si>
    <t>Продукция растениеводства в сельскохозяйственных организациях (в фактически действовавших ценах), млрд.руб. (до 1998 г. - трлн. руб.)</t>
  </si>
  <si>
    <t>Продукция растениеводства в хозяйствах населения (в фактически действовавших ценах), млрд.руб. (до 1998 г. - трлн. руб.)</t>
  </si>
  <si>
    <t>Число заключенных договоров страхования, млн.</t>
  </si>
  <si>
    <t xml:space="preserve">     Краны на автомобильном ходу</t>
  </si>
  <si>
    <t xml:space="preserve">     Краны на гусеничном ходу</t>
  </si>
  <si>
    <t xml:space="preserve">     Автогрейдеры</t>
  </si>
  <si>
    <t xml:space="preserve">     Тракторы</t>
  </si>
  <si>
    <r>
      <t>1)</t>
    </r>
    <r>
      <rPr>
        <sz val="8"/>
        <rFont val="Times New Roman"/>
        <family val="1"/>
      </rPr>
      <t xml:space="preserve"> Разработка данных по виду экономической деятельности осуществляется начиная с 2004 г., за 1992-2003 гг. представлены данные, полученные в результате пересчета динамических рядов по показателю "Объем работ, выполненных по договорам строительного подряда".</t>
    </r>
  </si>
  <si>
    <t>городских АТС, млн. номеров</t>
  </si>
  <si>
    <t>нарушения правил дорожного движения и экспуатации транспортных средств</t>
  </si>
  <si>
    <t>из них повлекшие по неосторожности смерть человека, двух или более лиц</t>
  </si>
  <si>
    <t>взяточничество</t>
  </si>
  <si>
    <t xml:space="preserve">Число государственных и муниципальных образовательных учреждений высшего профессионального образования </t>
  </si>
  <si>
    <r>
      <t>Численность пенсионеров, приходящаяся на 1000 человек населения</t>
    </r>
    <r>
      <rPr>
        <vertAlign val="superscript"/>
        <sz val="10"/>
        <rFont val="Times New Roman"/>
        <family val="1"/>
      </rPr>
      <t>1)</t>
    </r>
  </si>
  <si>
    <t>Лесоматериалы, продольно распиленные или расколотые, разделенные на слои или лущеныые, толщиной более 6 мм; шпалы железнодорожные или трамвайные деревянные, непропитанные</t>
  </si>
  <si>
    <t xml:space="preserve"> Фанера клееная, состоящая только из листов древесины</t>
  </si>
  <si>
    <t>Накоплено иностранных инвестиций  в России из стран СНГ, на конец периода, тыс. долл. США</t>
  </si>
  <si>
    <r>
      <t>Основные фонды на конец  года по полной учетной стоимости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млн.руб. (до 1997 г. - млрд.руб.)</t>
    </r>
  </si>
  <si>
    <r>
      <t>Депозиты, кредиты и прочие привлеченные  средства организаций, физических лиц и кредитных организаций в рублях и иностранной валюте,  на начало года; млн.руб.</t>
    </r>
    <r>
      <rPr>
        <vertAlign val="superscript"/>
        <sz val="10"/>
        <rFont val="Times New Roman"/>
        <family val="1"/>
      </rPr>
      <t>14)</t>
    </r>
  </si>
  <si>
    <r>
      <t>Депозиты и прочие привлеченные средства организаций в рублях и иностранной валюте, на начало года; млн.руб.</t>
    </r>
    <r>
      <rPr>
        <vertAlign val="superscript"/>
        <sz val="10"/>
        <rFont val="Times New Roman"/>
        <family val="1"/>
      </rPr>
      <t>15)</t>
    </r>
  </si>
  <si>
    <r>
      <t>Средства физических лиц-индивидуальных предпринимателей в рублях и иностранной валюте, млн.руб, на начало года</t>
    </r>
    <r>
      <rPr>
        <vertAlign val="superscript"/>
        <sz val="10"/>
        <rFont val="Times New Roman"/>
        <family val="1"/>
      </rPr>
      <t>16)</t>
    </r>
  </si>
  <si>
    <r>
      <t>Вклады (депозиты) физических лиц в рублях и иностранной валюте,  на начало года; млн.руб.</t>
    </r>
    <r>
      <rPr>
        <vertAlign val="superscript"/>
        <sz val="10"/>
        <rFont val="Times New Roman"/>
        <family val="1"/>
      </rPr>
      <t>17)</t>
    </r>
  </si>
  <si>
    <t>Официальные курсы иностранных валют по отношению к российскому рублю, на конец года:</t>
  </si>
  <si>
    <t>Средний размер построенных квартир, кв.м общей площади</t>
  </si>
  <si>
    <t xml:space="preserve">Число квартир, построенных жилищно-стpоительными коопеpативами, тыс. </t>
  </si>
  <si>
    <t>Индексы цен на приобретенные промышленными организациями основные виды топливно-энергетических ресурсов</t>
  </si>
  <si>
    <t xml:space="preserve"> Нефть</t>
  </si>
  <si>
    <t xml:space="preserve"> Бензин автомобильный</t>
  </si>
  <si>
    <r>
      <t>1)</t>
    </r>
    <r>
      <rPr>
        <sz val="8"/>
        <rFont val="Times New Roman"/>
        <family val="1"/>
      </rPr>
      <t xml:space="preserve"> За 2003-2010 гг. оценка общей численности и возрастно-полового состава населения пересчитана с учетом итогов Всероссийской переписи населения 2010 года (ВПН-2010),   полученных согласно срокам, утвержденным постановлением Правительства Российской Федерации от 12 ноября 2010 года № 896 «О подведении итогов Всероссийской переписи населения 2010 года».</t>
    </r>
  </si>
  <si>
    <t>За 2000-2011 гг. приведены оценки на основе ежеквартальных данных о величине прожиточного  минимума, установленных Правительством Российской Федерации  в соответствии с Федеральным Законом от 24 октября 1997г. № 134-ФЗ «О прожиточном минимуме в Российской Федерации»</t>
  </si>
  <si>
    <r>
      <t>болезни глаза и его придаточного аппарата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</si>
  <si>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За 2003-2010 гг. показатели рассчитаны с использованием численности населения с учетом итогов Всероссийской переписи населения 2010 года.</t>
    </r>
  </si>
  <si>
    <t xml:space="preserve">Носки мужские из хлопчатобумажной или смесовой пряжи, за пару </t>
  </si>
  <si>
    <t xml:space="preserve">Полуботинки, туфли мужские с верхом из натуральной кожи, за пару </t>
  </si>
  <si>
    <t>Вагоны пассажирские магистральные</t>
  </si>
  <si>
    <t>Электроэнергия, отпущенная различным категориям потребителей</t>
  </si>
  <si>
    <t>Теплоэнергия</t>
  </si>
  <si>
    <t>Уголь, за т</t>
  </si>
  <si>
    <t>Бензин автомобильный, за т</t>
  </si>
  <si>
    <t>Топливо дизельное, за т</t>
  </si>
  <si>
    <t>Мазут топочный, за т</t>
  </si>
  <si>
    <r>
      <t>Численность работников, замещавших государственные должности и должности гражданской службы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, тыс.человек </t>
    </r>
  </si>
  <si>
    <r>
      <t>Численность работников, замещавших муниципальные должности и должности муниципальной службы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, тыс.человек </t>
    </r>
  </si>
  <si>
    <r>
      <t>Число муниципальных образований</t>
    </r>
    <r>
      <rPr>
        <vertAlign val="superscript"/>
        <sz val="10"/>
        <rFont val="Times New Roman"/>
        <family val="1"/>
      </rPr>
      <t>2)</t>
    </r>
  </si>
  <si>
    <r>
      <t>1)</t>
    </r>
    <r>
      <rPr>
        <sz val="8"/>
        <rFont val="Times New Roman"/>
        <family val="1"/>
      </rPr>
      <t xml:space="preserve"> Данные по состоянию на 1 января 1999, 2001, 2002, 2005, 2007 гг., 1 сентября 2003 г., 1 октября 2008, 2009 гг.</t>
    </r>
  </si>
  <si>
    <r>
      <t>2)</t>
    </r>
    <r>
      <rPr>
        <sz val="8"/>
        <rFont val="Times New Roman"/>
        <family val="1"/>
      </rPr>
      <t xml:space="preserve"> Статистическое наблюдение проводится с 1998 г. Данные за 1998-2005 гг. приведены по состоянию на 1 апреля, начиная с 2006 г. - на конец года.</t>
    </r>
  </si>
  <si>
    <r>
      <t>Забор воды из природных водных объектов для использования</t>
    </r>
    <r>
      <rPr>
        <vertAlign val="superscript"/>
        <sz val="10"/>
        <rFont val="Times New Roman"/>
        <family val="1"/>
      </rPr>
      <t xml:space="preserve"> 1)</t>
    </r>
    <r>
      <rPr>
        <sz val="10"/>
        <rFont val="Times New Roman"/>
        <family val="1"/>
      </rPr>
      <t>, млрд. м</t>
    </r>
    <r>
      <rPr>
        <vertAlign val="superscript"/>
        <sz val="10"/>
        <rFont val="Times New Roman"/>
        <family val="1"/>
      </rPr>
      <t>3</t>
    </r>
  </si>
  <si>
    <r>
      <t>Сброс загрязненных сточных вод</t>
    </r>
    <r>
      <rPr>
        <vertAlign val="superscript"/>
        <sz val="10"/>
        <rFont val="Times New Roman"/>
        <family val="1"/>
      </rPr>
      <t xml:space="preserve"> 1)</t>
    </r>
    <r>
      <rPr>
        <sz val="10"/>
        <rFont val="Times New Roman"/>
        <family val="1"/>
      </rPr>
      <t>, млрд. м</t>
    </r>
    <r>
      <rPr>
        <vertAlign val="superscript"/>
        <sz val="10"/>
        <rFont val="Times New Roman"/>
        <family val="1"/>
      </rPr>
      <t>3</t>
    </r>
  </si>
  <si>
    <r>
      <t>Использование свежей воды – всего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млрд.м</t>
    </r>
    <r>
      <rPr>
        <vertAlign val="superscript"/>
        <sz val="10"/>
        <rFont val="Times New Roman"/>
        <family val="1"/>
      </rPr>
      <t xml:space="preserve">3  </t>
    </r>
  </si>
  <si>
    <r>
      <t>Использование свежей воды на орошение и сельскохозяйственное водоснабжение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млрд.м</t>
    </r>
    <r>
      <rPr>
        <vertAlign val="superscript"/>
        <sz val="10"/>
        <rFont val="Times New Roman"/>
        <family val="1"/>
      </rPr>
      <t xml:space="preserve">3  </t>
    </r>
  </si>
  <si>
    <t>в физическом весе</t>
  </si>
  <si>
    <t>в пересчете на 100% питательных веществ</t>
  </si>
  <si>
    <t>Удобрение минеральные калийные:</t>
  </si>
  <si>
    <r>
      <t>Лесоматериалы необработанные, за м</t>
    </r>
    <r>
      <rPr>
        <vertAlign val="superscript"/>
        <sz val="10"/>
        <rFont val="Times New Roman"/>
        <family val="1"/>
      </rPr>
      <t>3</t>
    </r>
  </si>
  <si>
    <r>
      <t>Фанера клееная, за м</t>
    </r>
    <r>
      <rPr>
        <vertAlign val="superscript"/>
        <sz val="10"/>
        <rFont val="Times New Roman"/>
        <family val="1"/>
      </rPr>
      <t>3</t>
    </r>
  </si>
  <si>
    <t>Целлюлоза древесная</t>
  </si>
  <si>
    <t>Турбины на водяном паре и турбины паровые прочие</t>
  </si>
  <si>
    <t>Автокраны</t>
  </si>
  <si>
    <t xml:space="preserve">Туфли женские модельные с верхом из натуральной кожи, за пару </t>
  </si>
  <si>
    <t>Мыло туалетное, за 100 г</t>
  </si>
  <si>
    <t>Шампунь, за 250 мл</t>
  </si>
  <si>
    <t>Сигареты с фильтром отечественные, за пачку</t>
  </si>
  <si>
    <t>Удельный вес организаций, использовавших антивирусные программы, в процентах</t>
  </si>
  <si>
    <t>Удельный вес организаций, использовавших специальные программные средства для осуществления финансовых расчетов в электронном виде, в процентах</t>
  </si>
  <si>
    <t>Удельный вес организаций, использовавших электронные справочно-правовые системы, в процентах</t>
  </si>
  <si>
    <t>Удельный вес организаций, использовавших специальные программные средства для управления продажами и закупками - всего, в процентах</t>
  </si>
  <si>
    <t>Удельный вес организаций, использовавших специальные программные средства для предоставления доступа к базам данных через глобальные информационные сети,     в процентах</t>
  </si>
  <si>
    <t>Удельный вес организаций, использовавших обучающие программы, в процентах</t>
  </si>
  <si>
    <t>Удельный вес организаций, использовавших специальные программные средства для управления автоматизированным производством и/или отдельными техническими средствами и технологическими процессами, в процентах</t>
  </si>
  <si>
    <t>Удельный вес организаций, использовавших специальные программные средства для проектирования, в процентах</t>
  </si>
  <si>
    <t>Удельный вес организаций, использовавших редакционно-издательские системы, в процентах</t>
  </si>
  <si>
    <r>
      <t xml:space="preserve">Удельный вес организаций, использовавших CRN, ERP, SCM – системы </t>
    </r>
    <r>
      <rPr>
        <vertAlign val="superscript"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, в процентах</t>
    </r>
  </si>
  <si>
    <t>болезни органов пищеварения</t>
  </si>
  <si>
    <t>болезни кожи и подкожной клетчатки</t>
  </si>
  <si>
    <r>
      <t>Удельный вес численности работников, работавших под воздействием повышенного уpовня шума, ультpа- и инфpазвуков - 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в процентах от общей численности работников соответствующего вида экономической деятельности</t>
    </r>
  </si>
  <si>
    <r>
      <t>Коэффициент выбытия основных фондов (в сопоставимых ценах)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, в процентах </t>
    </r>
  </si>
  <si>
    <r>
      <t>Индекс физического объема основных фондов (в сопоставимых ценах)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в процентах к предыдущему году</t>
    </r>
  </si>
  <si>
    <t>Объем отгруженных инновационных товаров, работ и услуг организаций добывающих, обрабатывающих производств, по производству и распределению электроэнергии, газа и воды, (в действующих ценах, млн. руб., до 1998 г. - млр.руб.)</t>
  </si>
  <si>
    <r>
      <t xml:space="preserve">1) </t>
    </r>
    <r>
      <rPr>
        <sz val="8"/>
        <rFont val="Times New Roman"/>
        <family val="1"/>
      </rPr>
      <t>Обследование ведется с 2000 г.</t>
    </r>
  </si>
  <si>
    <r>
      <t>2)</t>
    </r>
    <r>
      <rPr>
        <sz val="8"/>
        <rFont val="Times New Roman"/>
        <family val="1"/>
      </rPr>
      <t xml:space="preserve"> Обследование ведется с 1998 г.  </t>
    </r>
  </si>
  <si>
    <t>21. ФИНАНСЫ</t>
  </si>
  <si>
    <t>Производства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</si>
  <si>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</si>
  <si>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</si>
  <si>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</si>
  <si>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</si>
  <si>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</si>
  <si>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</si>
  <si>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хранилищ для картофеля, овощей и фруктов, тыс. т  единовременного хранения</t>
  </si>
  <si>
    <r>
      <t>5)</t>
    </r>
    <r>
      <rPr>
        <sz val="8"/>
        <rFont val="Times New Roman"/>
        <family val="1"/>
      </rPr>
      <t xml:space="preserve"> До 2005 г. – рыба мороженая.</t>
    </r>
  </si>
  <si>
    <r>
      <t>6)</t>
    </r>
    <r>
      <rPr>
        <sz val="8"/>
        <rFont val="Times New Roman"/>
        <family val="1"/>
      </rPr>
      <t xml:space="preserve"> До 2009 г. – хлеб pжаной из обойной, обдиpной и сеяной муки, включая хлеб из муки смешанной валки.</t>
    </r>
  </si>
  <si>
    <r>
      <t>7)</t>
    </r>
    <r>
      <rPr>
        <sz val="8"/>
        <rFont val="Times New Roman"/>
        <family val="1"/>
      </rPr>
      <t xml:space="preserve"> До 2009 г. – конфеты мягкие, глазиpованные шоколадом.</t>
    </r>
  </si>
  <si>
    <r>
      <t>9)</t>
    </r>
    <r>
      <rPr>
        <sz val="8"/>
        <rFont val="Times New Roman"/>
        <family val="1"/>
      </rPr>
      <t xml:space="preserve"> До 2009 г. – ткани готовые льняные платьево-бельевые.</t>
    </r>
  </si>
  <si>
    <r>
      <t>10)</t>
    </r>
    <r>
      <rPr>
        <sz val="8"/>
        <rFont val="Times New Roman"/>
        <family val="1"/>
      </rPr>
      <t xml:space="preserve"> До 2009 г. – пальто и полупальто.</t>
    </r>
  </si>
  <si>
    <r>
      <t xml:space="preserve">11) </t>
    </r>
    <r>
      <rPr>
        <sz val="8"/>
        <rFont val="Times New Roman"/>
        <family val="1"/>
      </rPr>
      <t>До 2009 г. – костюмы.</t>
    </r>
  </si>
  <si>
    <r>
      <t>12)</t>
    </r>
    <r>
      <rPr>
        <sz val="8"/>
        <rFont val="Times New Roman"/>
        <family val="1"/>
      </rPr>
      <t xml:space="preserve"> До 2009 г. – картон тарный (включая бумагу для гофрирования).</t>
    </r>
  </si>
  <si>
    <r>
      <t>Ремонт телевизоров цветного изобра-           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(без стоимости деталей) </t>
    </r>
    <r>
      <rPr>
        <vertAlign val="superscript"/>
        <sz val="10"/>
        <rFont val="Times New Roman"/>
        <family val="1"/>
      </rPr>
      <t>16)</t>
    </r>
  </si>
  <si>
    <r>
      <t xml:space="preserve">Ремонт холодильников всех марок (без стоимости деталей) </t>
    </r>
    <r>
      <rPr>
        <vertAlign val="superscript"/>
        <sz val="10"/>
        <rFont val="Times New Roman"/>
        <family val="1"/>
      </rPr>
      <t>17)</t>
    </r>
  </si>
  <si>
    <t>Средние потребительские цены на отдельные виды услуг
(на конец года, рублей за один вид услуг, в масштабе цен соответствующих лет)</t>
  </si>
  <si>
    <t>Постановка набоек, за пару</t>
  </si>
  <si>
    <t>999,10</t>
  </si>
  <si>
    <t>Стрижка модельная в мужском зале</t>
  </si>
  <si>
    <t>1355,20</t>
  </si>
  <si>
    <t>91088,12</t>
  </si>
  <si>
    <t>Изготовление гроба (включая стоимость материалов)</t>
  </si>
  <si>
    <t>Проезд в трамвае, за поездку</t>
  </si>
  <si>
    <t>Проезд в троллейбусе, за поездку</t>
  </si>
  <si>
    <r>
      <t xml:space="preserve">2) 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</t>
    </r>
  </si>
  <si>
    <r>
      <t xml:space="preserve">1) </t>
    </r>
    <r>
      <rPr>
        <sz val="8"/>
        <rFont val="Times New Roman"/>
        <family val="1"/>
      </rPr>
      <t>За 2003-2010 гг. показатели рассчитаны с использованием численности населения, пересчитанной с учетом итогов Всероссийской переписи населения 2010 года.</t>
    </r>
  </si>
  <si>
    <r>
      <t xml:space="preserve">1) 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</t>
    </r>
  </si>
  <si>
    <t>Текущие трансферты, переданные "остальному миру"</t>
  </si>
  <si>
    <t>Число приватизированных унитарных предприятий, объектов федеральной формы собственности</t>
  </si>
  <si>
    <t xml:space="preserve">Ввод в действие жилых домов в городах и поселках городского типа, млн. кв. м общей площади </t>
  </si>
  <si>
    <t>Ввод в действие жилых домов в сельской местности, млн .кв. м общей площади</t>
  </si>
  <si>
    <t>Ткани шерстяные готовые</t>
  </si>
  <si>
    <t>Ткани шелковые готовые</t>
  </si>
  <si>
    <t>Обувь</t>
  </si>
  <si>
    <t>Пиломатериалы</t>
  </si>
  <si>
    <t>Клееная фанера</t>
  </si>
  <si>
    <t>Древесностружечные плиты</t>
  </si>
  <si>
    <t>Древесноволокнистые плиты</t>
  </si>
  <si>
    <t>Бумага</t>
  </si>
  <si>
    <t>Картон</t>
  </si>
  <si>
    <t>Первичная переработка нефти</t>
  </si>
  <si>
    <t>Минеральные удобрения (в пересчете на 100% питательных веществ)</t>
  </si>
  <si>
    <t>Синтетические смолы и пластические массы</t>
  </si>
  <si>
    <t>Лакокрасочные материалы</t>
  </si>
  <si>
    <t>Шины автомобильные, для сельскохозяйственных машин, мотоциклов и мотороллеров</t>
  </si>
  <si>
    <t>Задолженность по кредитам банков и займам, млн. руб.</t>
  </si>
  <si>
    <t>Численность обучающихся негосударственных общеобразовательных учреждений, получивших аттестат о среднем (полном) общем образовании, тыс. человек</t>
  </si>
  <si>
    <t>Моющие и чистящие средства</t>
  </si>
  <si>
    <t>Парфюмерно-косметические товары</t>
  </si>
  <si>
    <t>Галантерея</t>
  </si>
  <si>
    <t>Табачные изделия</t>
  </si>
  <si>
    <t>Мебель</t>
  </si>
  <si>
    <t>Электротовары и другие бытовые приборы</t>
  </si>
  <si>
    <t>Телерадиотовары</t>
  </si>
  <si>
    <t>Строительные материалы</t>
  </si>
  <si>
    <t>Бензин автомобильный</t>
  </si>
  <si>
    <t>Медикаменты</t>
  </si>
  <si>
    <t>Ювелирные изделия</t>
  </si>
  <si>
    <t>Часы</t>
  </si>
  <si>
    <t>Индексы потребительских цен на отдельные группы услуг
(декабрь к декабрю предыдущего года, в %)</t>
  </si>
  <si>
    <t>Реализация зерна сельскохозяйственными организациями, млн. т</t>
  </si>
  <si>
    <t>Реализация сахарной свеклы сельскохозяйственными организациями,           тыс. т</t>
  </si>
  <si>
    <t>Реализация семян масличных культур сельскохозяйственными организациями,        тыс. т</t>
  </si>
  <si>
    <t>Реализация картофеля сельскохозяйственными организациями,         тыс. т</t>
  </si>
  <si>
    <t xml:space="preserve">Число квартир, построенных населением за счет собственных и заемных средств, тыс. </t>
  </si>
  <si>
    <t>Добыча нефти, включая газовый конденсат, млн. т</t>
  </si>
  <si>
    <r>
      <t>Добыча естественного газа, млрд. м</t>
    </r>
    <r>
      <rPr>
        <vertAlign val="superscript"/>
        <sz val="10"/>
        <rFont val="Times New Roman"/>
        <family val="1"/>
      </rPr>
      <t>3</t>
    </r>
  </si>
  <si>
    <t>Производство отдельных видов пищевых продуктов, включая напитки и табака</t>
  </si>
  <si>
    <t>Производство мяса, включая субпродукты  I категории, тыс.т</t>
  </si>
  <si>
    <t>Производство масел растительных, тыс. т</t>
  </si>
  <si>
    <t xml:space="preserve">Поступление долговых ценных бумаг, млн. долл. США  </t>
  </si>
  <si>
    <t xml:space="preserve">Поступление прочих иностранных инвестиций, млн. долл. США </t>
  </si>
  <si>
    <t xml:space="preserve">Поступление торговых кредитов, млн. долл. США  </t>
  </si>
  <si>
    <t xml:space="preserve">Поступление прочих кредитов, млн. долл. США  </t>
  </si>
  <si>
    <t>Поступление иностранных инвестиций по  странам СНГ, тыс. долл. США</t>
  </si>
  <si>
    <r>
      <t>Рынок ценных бумаг</t>
    </r>
    <r>
      <rPr>
        <b/>
        <vertAlign val="superscript"/>
        <sz val="10"/>
        <rFont val="Times New Roman"/>
        <family val="1"/>
      </rPr>
      <t>1)</t>
    </r>
  </si>
  <si>
    <t>Объем эмиссии, млрд.руб. (до 1998 г.- трлн. руб.)</t>
  </si>
  <si>
    <r>
      <t>11,5</t>
    </r>
    <r>
      <rPr>
        <vertAlign val="superscript"/>
        <sz val="10"/>
        <rFont val="Times New Roman"/>
        <family val="1"/>
      </rPr>
      <t>2)</t>
    </r>
  </si>
  <si>
    <r>
      <t>19,5</t>
    </r>
    <r>
      <rPr>
        <vertAlign val="superscript"/>
        <sz val="10"/>
        <rFont val="Times New Roman"/>
        <family val="1"/>
      </rPr>
      <t>2)</t>
    </r>
  </si>
  <si>
    <r>
      <t>160</t>
    </r>
    <r>
      <rPr>
        <vertAlign val="superscript"/>
        <sz val="10"/>
        <rFont val="Times New Roman"/>
        <family val="1"/>
      </rPr>
      <t>2)</t>
    </r>
  </si>
  <si>
    <r>
      <t>Численность туристов, обслуженных туристскими фирмами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>, тыс.человек</t>
    </r>
  </si>
  <si>
    <t>Валовой внутренний продукт</t>
  </si>
  <si>
    <t>расходы на конечное потребление</t>
  </si>
  <si>
    <t>валовое накопление</t>
  </si>
  <si>
    <t>изменение запасов материальных оборотных средств</t>
  </si>
  <si>
    <t xml:space="preserve">чистый экспорт </t>
  </si>
  <si>
    <t xml:space="preserve">    экспорт</t>
  </si>
  <si>
    <t xml:space="preserve">    импорт</t>
  </si>
  <si>
    <t>статистическое расхождение</t>
  </si>
  <si>
    <t>Структура использования валового внутреннего продукта (в текущих рыночных ценах; в процентах к итогу)</t>
  </si>
  <si>
    <t>Индексы физического объема элементов использования валового внутреннего продукта (в процентах к предыдущему год)</t>
  </si>
  <si>
    <t xml:space="preserve">Валовой внутренний продукт </t>
  </si>
  <si>
    <t>экспорт</t>
  </si>
  <si>
    <t>импорт</t>
  </si>
  <si>
    <r>
      <t>1)</t>
    </r>
    <r>
      <rPr>
        <sz val="8"/>
        <rFont val="Times New Roman"/>
        <family val="1"/>
      </rPr>
      <t xml:space="preserve"> Здесь и далее показатели раздела в составе ресурсов или использования со знаком (-) уменьшают значение итога.</t>
    </r>
  </si>
  <si>
    <r>
      <t>2)</t>
    </r>
    <r>
      <rPr>
        <sz val="8"/>
        <rFont val="Times New Roman"/>
        <family val="1"/>
      </rPr>
      <t xml:space="preserve"> Включая приобретение за вычетом выбытия ценностей.</t>
    </r>
  </si>
  <si>
    <t xml:space="preserve"> ПОКАЗАТЕЛИ </t>
  </si>
  <si>
    <t xml:space="preserve">Численность работников органов государственной власти и местного самоуправления, тыс.человек </t>
  </si>
  <si>
    <t xml:space="preserve">Число негосударственных образовательных учреждений высшего профессионального образования </t>
  </si>
  <si>
    <t>Численность студентов в образовательных учреждениях высшего профессионального образования, тыс. человек</t>
  </si>
  <si>
    <t>Численность студентов в государственных и муниципальных образовательных учреждениях высшего профессионального образования, тыс. человек</t>
  </si>
  <si>
    <r>
      <t>Всего</t>
    </r>
    <r>
      <rPr>
        <vertAlign val="superscript"/>
        <sz val="10"/>
        <rFont val="Times New Roman"/>
        <family val="1"/>
      </rPr>
      <t>1); 4)</t>
    </r>
  </si>
  <si>
    <t>Численность городского населения, тыс.человек</t>
  </si>
  <si>
    <t>Численность сельского населения, тыс.человек</t>
  </si>
  <si>
    <t>Численность мужчин, человек</t>
  </si>
  <si>
    <t>Численность женщин, человек</t>
  </si>
  <si>
    <t>Численность мужчин в возрасте, лет:</t>
  </si>
  <si>
    <t>АТС в сельской местности, тыс. номеров</t>
  </si>
  <si>
    <t>объектов подвижной радиотелефонной связи, млн. номеров</t>
  </si>
  <si>
    <t>радиовещательных станции, кВт</t>
  </si>
  <si>
    <t>Объем услуг связи, оказанных населению - всего, млн. руб.</t>
  </si>
  <si>
    <t>Число учреждений для граждан пожилого возраста и инвалидов-взрослых</t>
  </si>
  <si>
    <t>8. КУЛЬТУРА, ОТДЫХ И ТУРИЗМ</t>
  </si>
  <si>
    <t>Число театров</t>
  </si>
  <si>
    <t>Численность зрителей в театрах, млн.человек</t>
  </si>
  <si>
    <t>Число цирков</t>
  </si>
  <si>
    <t>Численность зрителей в цирках, млн.человек</t>
  </si>
  <si>
    <t>Число музеев (включая филиалы)</t>
  </si>
  <si>
    <t>Число посещений музеев, млн.</t>
  </si>
  <si>
    <t>Битумы нефтяные дорожные жидкие</t>
  </si>
  <si>
    <r>
      <t>Картон тарный (крафт-лайнер) немелованный</t>
    </r>
    <r>
      <rPr>
        <vertAlign val="superscript"/>
        <sz val="10"/>
        <rFont val="Times New Roman"/>
        <family val="1"/>
      </rPr>
      <t>12)</t>
    </r>
  </si>
  <si>
    <t>Этилен</t>
  </si>
  <si>
    <r>
      <t>Удобpения и  соединения азотные</t>
    </r>
    <r>
      <rPr>
        <vertAlign val="superscript"/>
        <sz val="10"/>
        <rFont val="Times New Roman"/>
        <family val="1"/>
      </rPr>
      <t>13)</t>
    </r>
  </si>
  <si>
    <t>Средства лекарственные</t>
  </si>
  <si>
    <r>
      <t>Сpедства моющие</t>
    </r>
    <r>
      <rPr>
        <vertAlign val="superscript"/>
        <sz val="10"/>
        <rFont val="Times New Roman"/>
        <family val="1"/>
      </rPr>
      <t>14)</t>
    </r>
  </si>
  <si>
    <r>
      <t>Стекло листовое</t>
    </r>
    <r>
      <rPr>
        <vertAlign val="superscript"/>
        <sz val="10"/>
        <rFont val="Times New Roman"/>
        <family val="1"/>
      </rPr>
      <t>15)</t>
    </r>
  </si>
  <si>
    <r>
      <t>Киpпич керамический неогнеупорный строительный</t>
    </r>
    <r>
      <rPr>
        <vertAlign val="superscript"/>
        <sz val="10"/>
        <rFont val="Times New Roman"/>
        <family val="1"/>
      </rPr>
      <t>16)</t>
    </r>
  </si>
  <si>
    <t>Плитки керамические глазурованные для внутренней облицовки стен</t>
  </si>
  <si>
    <t>Плитки керамические для полов</t>
  </si>
  <si>
    <r>
      <t>Прутки и катанка горячекатаные, горячетянутые, экструдированные и кованые</t>
    </r>
    <r>
      <rPr>
        <vertAlign val="superscript"/>
        <sz val="10"/>
        <rFont val="Times New Roman"/>
        <family val="1"/>
      </rPr>
      <t>18)</t>
    </r>
  </si>
  <si>
    <r>
      <t>Компрессоры воздушные передвижные на колесных шасси</t>
    </r>
    <r>
      <rPr>
        <vertAlign val="superscript"/>
        <sz val="10"/>
        <rFont val="Times New Roman"/>
        <family val="1"/>
      </rPr>
      <t>19)</t>
    </r>
  </si>
  <si>
    <t>Лифты</t>
  </si>
  <si>
    <r>
      <t>Плуги общего назначения</t>
    </r>
    <r>
      <rPr>
        <vertAlign val="superscript"/>
        <sz val="10"/>
        <rFont val="Times New Roman"/>
        <family val="1"/>
      </rPr>
      <t>20)</t>
    </r>
  </si>
  <si>
    <t>Внесение органических удобрений на один гектар под посевы в сельскохозяйственных организациях, т</t>
  </si>
  <si>
    <t>Лесное хозяйство</t>
  </si>
  <si>
    <r>
      <t>Площадь земель лесного фонда и земель иных категорий, на которых расположены леса,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млн. га </t>
    </r>
  </si>
  <si>
    <r>
      <t>Лесная площадь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 .га</t>
    </r>
    <r>
      <rPr>
        <vertAlign val="superscript"/>
        <sz val="10"/>
        <rFont val="Times New Roman"/>
        <family val="1"/>
      </rPr>
      <t xml:space="preserve"> </t>
    </r>
  </si>
  <si>
    <r>
      <t>Покрытая лесом площадь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 га</t>
    </r>
  </si>
  <si>
    <r>
      <t>Общий запас древесины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 м</t>
    </r>
    <r>
      <rPr>
        <vertAlign val="superscript"/>
        <sz val="10"/>
        <rFont val="Times New Roman"/>
        <family val="1"/>
      </rPr>
      <t>3</t>
    </r>
  </si>
  <si>
    <t>Лесовосстановление, тыс. га</t>
  </si>
  <si>
    <t>Уровень и динамика цен на потребительском рынке</t>
  </si>
  <si>
    <t>Ввод в действие образовательных учреждений высшего профессионального образования, тыс. кв. м общей площади учебно-лабораторных зданий</t>
  </si>
  <si>
    <t>Ввод в действие образовательных учреждений сpеднего профессионального образования, тыс.кв.м общей площади учебно-лабораторных зданий</t>
  </si>
  <si>
    <t>Ввод в действие образовательных учреждений начального профессионального образования, тыс. ученических мест</t>
  </si>
  <si>
    <t>Уровень экономической активности, в возрасте 15-72 лет - всего, в процентах</t>
  </si>
  <si>
    <t>Уровень занятости населения, в трудоспособном возрасте – всего,                                             в процентах</t>
  </si>
  <si>
    <t>Уровень безработицы в возрасте 15-72 лет – всего, в процентах</t>
  </si>
  <si>
    <t>Уровень экономической активности в трудоспособном возрасте – всего, в процентах</t>
  </si>
  <si>
    <t>Уровень занятости населения, в возрасте 15-72 лет – всего, в процентах</t>
  </si>
  <si>
    <t>Уровень безработицы в трудоспособном возрасте – всего, в процентах</t>
  </si>
  <si>
    <t>по видам экономической деятельности:</t>
  </si>
  <si>
    <t>Сельское хозяйстве, охота и лесное хозяйство</t>
  </si>
  <si>
    <t>Рыболовство, рыбоводство</t>
  </si>
  <si>
    <t>Алкогольные напитки</t>
  </si>
  <si>
    <t>Индексы потребительских цен на отдельные группы непродовольственных товаров
(декабрь к декабрю предыдущего года, в %)</t>
  </si>
  <si>
    <t>Хлопчатобумажные ткани</t>
  </si>
  <si>
    <t>Шерстяные ткани</t>
  </si>
  <si>
    <t>Шелковые ткани</t>
  </si>
  <si>
    <t>Льняные ткани</t>
  </si>
  <si>
    <t>Одежда и белье</t>
  </si>
  <si>
    <t>Верхний трикотаж, прочие изделия верхнего трикотажа</t>
  </si>
  <si>
    <r>
      <t xml:space="preserve">1) </t>
    </r>
    <r>
      <rPr>
        <sz val="8"/>
        <rFont val="Times New Roman"/>
        <family val="1"/>
      </rPr>
      <t>С 2000 г. в общем объеме пассажирских перевозок и пассажирооборота включены данные по автобусному автотранспорту юридических лиц (включая малые предприяти, кроме микропредприятий) и физических лиц, осуществляющих перевозки пассажиров автобусами на коммерческой основе.</t>
    </r>
  </si>
  <si>
    <r>
      <t xml:space="preserve">1) </t>
    </r>
    <r>
      <rPr>
        <sz val="7"/>
        <rFont val="Times New Roman"/>
        <family val="1"/>
      </rPr>
      <t>В 2011 г. с учетом переоценки, проведенной на конец года.</t>
    </r>
  </si>
  <si>
    <t>Число коек (мест) в санаторно-курортных организациях и организациях отдыха</t>
  </si>
  <si>
    <t>Число мест в гостиницах и аналогичных средствах размещения</t>
  </si>
  <si>
    <t>16. ТРАНСПОРТ</t>
  </si>
  <si>
    <t>Грузовые перевозки</t>
  </si>
  <si>
    <t>Перевозки грузов всеми видами транспорта, млн.т</t>
  </si>
  <si>
    <t>железнодорожным транспортом</t>
  </si>
  <si>
    <t>автомобильным транспортом</t>
  </si>
  <si>
    <r>
      <t>Оборот розничной торговли пищевыми продуктами, включая напитки, и табачными изделиями на душу населения (до 1998 г. - тыс. руб.), руб.</t>
    </r>
    <r>
      <rPr>
        <vertAlign val="superscript"/>
        <sz val="10"/>
        <rFont val="Times New Roman"/>
        <family val="1"/>
      </rPr>
      <t>1);3)</t>
    </r>
  </si>
  <si>
    <r>
      <t>Колбаса вареная высшего сорта</t>
    </r>
    <r>
      <rPr>
        <vertAlign val="superscript"/>
        <sz val="10"/>
        <rFont val="Arial"/>
        <family val="2"/>
      </rPr>
      <t>2)</t>
    </r>
  </si>
  <si>
    <t>Говядина, свинина тушеная консервированная, за условную банку 350 г</t>
  </si>
  <si>
    <t xml:space="preserve">Рыба соленая, маринованная, копченая </t>
  </si>
  <si>
    <r>
      <t>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руб.(1992-1997 гг.- тыс.руб)</t>
    </r>
  </si>
  <si>
    <r>
      <t>Динамика валового внутреннего продукта ( в постоянных ценах;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2008 г.</t>
    </r>
    <r>
      <rPr>
        <b/>
        <sz val="12"/>
        <rFont val="Times New Roman"/>
        <family val="1"/>
      </rPr>
      <t>-</t>
    </r>
    <r>
      <rPr>
        <sz val="10"/>
        <rFont val="Times New Roman"/>
        <family val="1"/>
      </rPr>
      <t xml:space="preserve"> 100%)</t>
    </r>
  </si>
  <si>
    <t>Грузооборот всех видов транспорта,          млрд.т-км</t>
  </si>
  <si>
    <t>железнодорожного транспорта</t>
  </si>
  <si>
    <t>автомобильного транспорта</t>
  </si>
  <si>
    <t>газопроводного транспорта</t>
  </si>
  <si>
    <t>нефтепроводного транспорта</t>
  </si>
  <si>
    <t>Численность детей-инвалидов в возрасте до 16 лет (с 2000 г. - в возрасте до 18 лет), получающих социальные пенсии (на конец года, 2007-2008 и 2010, 2011  гг. - на 1 января года, следующего за отчетным), тыс.человек</t>
  </si>
  <si>
    <t>хирургического профиля</t>
  </si>
  <si>
    <t>285,0</t>
  </si>
  <si>
    <t>онкологических</t>
  </si>
  <si>
    <t>гинекологических</t>
  </si>
  <si>
    <t>туберкулезных</t>
  </si>
  <si>
    <t>инфекционных</t>
  </si>
  <si>
    <t>офтальмологических</t>
  </si>
  <si>
    <t>отоларингологических</t>
  </si>
  <si>
    <t>дерматовенерологических</t>
  </si>
  <si>
    <t>психиатрических</t>
  </si>
  <si>
    <t>наркологических</t>
  </si>
  <si>
    <t>неврологических</t>
  </si>
  <si>
    <t xml:space="preserve">для беременных женщин и рожениц </t>
  </si>
  <si>
    <t>общих коек</t>
  </si>
  <si>
    <t xml:space="preserve">Из числа всех коек - койки для детей, тыс. </t>
  </si>
  <si>
    <t>Численность врачей, тыс. человек</t>
  </si>
  <si>
    <t>терапевтовтического профиля</t>
  </si>
  <si>
    <t>акушеров-гинекологов</t>
  </si>
  <si>
    <t>офтальмологов</t>
  </si>
  <si>
    <t>отоларингологов</t>
  </si>
  <si>
    <t>психиатров и наркологов</t>
  </si>
  <si>
    <t>фтизиатров</t>
  </si>
  <si>
    <t>дермато-венерологов</t>
  </si>
  <si>
    <t>рентгенологов и радиологов</t>
  </si>
  <si>
    <t>врачей по лечебной физкультуре и спорту</t>
  </si>
  <si>
    <t>санитарно-противоэпидемической группы и врачей по общей гигиене</t>
  </si>
  <si>
    <t>стоматологов</t>
  </si>
  <si>
    <t>Численность среднего медицинского персонала, тыс. человек</t>
  </si>
  <si>
    <t>Индекс физического объема оборота розничной торговли торгующих организаций, включая индивидуальных предпринимателей вне рынка, в процентах к предыдущему году</t>
  </si>
  <si>
    <t>Удельный вес ввода в действие жилых домов, построенных жилищно-строительными кооперативами, в общем вводе жилья, процентов</t>
  </si>
  <si>
    <t xml:space="preserve">   Валовая добавленная стоимость                                                                                                                 </t>
  </si>
  <si>
    <t xml:space="preserve">   в основных ценах</t>
  </si>
  <si>
    <r>
      <t>1)</t>
    </r>
    <r>
      <rPr>
        <sz val="8"/>
        <rFont val="Times New Roman"/>
        <family val="1"/>
      </rPr>
      <t xml:space="preserve"> С 2007 г. - без заведующих (отнесенных к административному персоналу) и  внешних совместителей.</t>
    </r>
  </si>
  <si>
    <t>Интернатные учреждения для детей</t>
  </si>
  <si>
    <t>Число домов ребенка</t>
  </si>
  <si>
    <t>Число детских домов</t>
  </si>
  <si>
    <t>Число детских домов-школ</t>
  </si>
  <si>
    <t>Число домов-интернатов для детей</t>
  </si>
  <si>
    <t>Число школ-интернатов общего типа</t>
  </si>
  <si>
    <t>…</t>
  </si>
  <si>
    <t>Продукция животноводства в хозяйствах населения (в фактически действовавших ценах), млрд. руб. (до 1998 г. - трлн. руб.)</t>
  </si>
  <si>
    <t>их площадь, млн. га</t>
  </si>
  <si>
    <t>Численность осужденных по приговорам судов, вступившим в законную силу, тыс.человек</t>
  </si>
  <si>
    <t>Численность лиц, содержавшихся в местах лишения свободы, тыс.человек</t>
  </si>
  <si>
    <t>Показатели национальных счетов</t>
  </si>
  <si>
    <t>Валовой внутренний продукт, млрд.руб.(1992-1997 гг.- трлн.руб)</t>
  </si>
  <si>
    <t>Темпы роста ВВП (в постоянных ценах), в процентах к предыдущему году</t>
  </si>
  <si>
    <t xml:space="preserve">Индекс-дефлятор ВВП, в процентах к предыдущему году </t>
  </si>
  <si>
    <t>Счет товаров и услуг (в текущих ценах; миллионов рублей)</t>
  </si>
  <si>
    <t>Ресурсы</t>
  </si>
  <si>
    <t>Выпуск в основных ценах</t>
  </si>
  <si>
    <t>Импорт товаров и услуг</t>
  </si>
  <si>
    <t xml:space="preserve">Налоги на продукты </t>
  </si>
  <si>
    <r>
      <t>Субсидии на продукты (-)</t>
    </r>
    <r>
      <rPr>
        <vertAlign val="superscript"/>
        <sz val="10"/>
        <rFont val="Times New Roman"/>
        <family val="1"/>
      </rPr>
      <t>1)</t>
    </r>
  </si>
  <si>
    <t>Использование</t>
  </si>
  <si>
    <t>Промежуточное потребление</t>
  </si>
  <si>
    <t>Валовое накопление</t>
  </si>
  <si>
    <t>Экспорт товаров и услуг</t>
  </si>
  <si>
    <t>Статистическое расхождение</t>
  </si>
  <si>
    <t>Счет производства (в текущих ценах; миллионов рублей)</t>
  </si>
  <si>
    <t>Налоги на продукты</t>
  </si>
  <si>
    <t>Субсидии на продукты (-)</t>
  </si>
  <si>
    <t>Валовой внутренний продукт в рыночных ценах</t>
  </si>
  <si>
    <t>Счет образования доходов  (в текущих ценах; миллионов рублей)</t>
  </si>
  <si>
    <t>Оплата труда наемных работников</t>
  </si>
  <si>
    <t>в том числе скрытые оплата труда и смешанные доходы</t>
  </si>
  <si>
    <t>Налоги на производство и импорт</t>
  </si>
  <si>
    <t xml:space="preserve">налоги на продукты </t>
  </si>
  <si>
    <t>другие налоги на производство</t>
  </si>
  <si>
    <t xml:space="preserve">субсидии на продукты </t>
  </si>
  <si>
    <t>другие субсидии на производство</t>
  </si>
  <si>
    <t>Валовая прибыль экономики и валовые смешанные доходы</t>
  </si>
  <si>
    <t>Счет распределения первичных доходов (в текущих ценах; миллионов рублей)</t>
  </si>
  <si>
    <t>в том числе сальдо заработной платы, полученной за границей и выплаченной в России нерезидентам</t>
  </si>
  <si>
    <t xml:space="preserve">Налоги на производство и импорт </t>
  </si>
  <si>
    <t>Доходы от собственности, полученные от "остального мира"</t>
  </si>
  <si>
    <t>Доходы от собственности, переданные "остальному миру"</t>
  </si>
  <si>
    <t>Валовой национальный доход</t>
  </si>
  <si>
    <t>Счет вторичного распределения доходов (в текущих ценах; миллионов рублей)</t>
  </si>
  <si>
    <t xml:space="preserve">Ресурсы </t>
  </si>
  <si>
    <t>Валовой национальный  доход</t>
  </si>
  <si>
    <t>Текущие трансферты, полученные от "остального мира"</t>
  </si>
  <si>
    <r>
      <t xml:space="preserve">2) </t>
    </r>
    <r>
      <rPr>
        <sz val="8"/>
        <rFont val="Times New Roman"/>
        <family val="1"/>
      </rPr>
      <t>До 2008 г. приведены данные по обороту розничной торговли непродовольственными товарами, включая табачные изделия.</t>
    </r>
  </si>
  <si>
    <t>помещений для содержания овец, тыс. мест</t>
  </si>
  <si>
    <t>птицефабрик яичного направления, тыс. кур несушек</t>
  </si>
  <si>
    <t>птицефабрик мясного направления, млн. голов мясной птицы в год</t>
  </si>
  <si>
    <t>зерносеменохранилищ, тыс. т единовременного хранения</t>
  </si>
  <si>
    <t>Численность обучающихся в государственных и муниципальных общеобразовательных учреждениях (без вечерних (сменных) общеобразовательных учреждений), тыс. человек</t>
  </si>
  <si>
    <t xml:space="preserve">    частная</t>
  </si>
  <si>
    <t xml:space="preserve">    cмешанная российская</t>
  </si>
  <si>
    <t xml:space="preserve">    прочие</t>
  </si>
  <si>
    <t>Продукция животноводства в крестьянских (фермерских) хозяйствах (в фактически действовавших ценах), млрд.руб. (до 1998 г. - трлн. руб.)</t>
  </si>
  <si>
    <t>Объем услуг культуры, млн. руб.                    (до 1998 г. млрд.руб.)</t>
  </si>
  <si>
    <t>Объем туристских услуг, млн. руб.                      (до 1998 г. млрд. руб.)</t>
  </si>
  <si>
    <t>Урожайность сахарной свеклы (фабричной)  в хозяйствах всех категорий, ц с 1 га убранной площади</t>
  </si>
  <si>
    <r>
      <t>2)</t>
    </r>
    <r>
      <rPr>
        <sz val="8"/>
        <rFont val="Times New Roman"/>
        <family val="1"/>
      </rPr>
      <t xml:space="preserve"> По видам экономической деятельности (по ОКВЭД) разработка показателей осуществляется с 2004 г.</t>
    </r>
  </si>
  <si>
    <r>
      <t xml:space="preserve">3) </t>
    </r>
    <r>
      <rPr>
        <sz val="8"/>
        <rFont val="Times New Roman"/>
        <family val="1"/>
      </rPr>
      <t>По коммерческим организациям (без субъектов малого предпринимательства).</t>
    </r>
  </si>
  <si>
    <r>
      <t>4)</t>
    </r>
    <r>
      <rPr>
        <sz val="8"/>
        <rFont val="Times New Roman"/>
        <family val="1"/>
      </rPr>
      <t xml:space="preserve"> Cопоставимые цены 2000 г.</t>
    </r>
  </si>
  <si>
    <r>
      <t>Удельный вес полностью изношенных основных фондов на конец года, в процентах от общего объема основных фондов</t>
    </r>
    <r>
      <rPr>
        <vertAlign val="superscript"/>
        <sz val="10"/>
        <rFont val="Times New Roman"/>
        <family val="1"/>
      </rPr>
      <t>3)</t>
    </r>
  </si>
  <si>
    <t>Посевные площади льна-долгунца в хозяйствах всех категорий, тыс. га</t>
  </si>
  <si>
    <t>Посевные площади подсолнечника в хозяйствах всех категорий, тыс. га</t>
  </si>
  <si>
    <t>Посевные площади картофеля в хозяйствах всех категорий, тыс. га</t>
  </si>
  <si>
    <t>Посевные площади овощей в хозяйствах всех категорий, тыс. га</t>
  </si>
  <si>
    <t>Валовой сбор зерна (в весе после доработки) в хозяйствах всех категорий, млн. т</t>
  </si>
  <si>
    <t>Валовой сбор льноволокна в хозяйствах всех категорий, тыс. т</t>
  </si>
  <si>
    <t>Сахар песок из сахарной свеклы</t>
  </si>
  <si>
    <t>Макаронные изделия</t>
  </si>
  <si>
    <t>Кондитерские изделия</t>
  </si>
  <si>
    <t>Пиво</t>
  </si>
  <si>
    <t>Безалкогольные напитки</t>
  </si>
  <si>
    <t>Воды минеральные</t>
  </si>
  <si>
    <t>Ткани хлопчатобумажные суровые</t>
  </si>
  <si>
    <t>Мужчины старше трудоспособного возраста, человек</t>
  </si>
  <si>
    <t>Женщины моложе трудоспособного возраста, человек</t>
  </si>
  <si>
    <t>Женщины старше трудоспособного возраста, человек</t>
  </si>
  <si>
    <t>3. НАСЕЛЕНИЕ</t>
  </si>
  <si>
    <t>Погибло людей в дорожно-транспортных происшествиях на автомобильных дорогах и улицах, человек</t>
  </si>
  <si>
    <t>Ранено людей в дорожно-транспортных происшествиях на автомобильных дорогах и улицах, человек</t>
  </si>
  <si>
    <t>Численность обучающихся государственных и муниципальных вечерних (сменных) общеобразовательных учреждений, получивших аттестат о среднем (полном) общем образовании, тыс. человек</t>
  </si>
  <si>
    <r>
      <t xml:space="preserve">1) </t>
    </r>
    <r>
      <rPr>
        <sz val="8"/>
        <rFont val="Times New Roman"/>
        <family val="1"/>
      </rPr>
      <t>С 2009/10 учебного года - без руководящих работников и внешних совместителей.</t>
    </r>
  </si>
  <si>
    <r>
      <t>Начальное профессиональное образование</t>
    </r>
    <r>
      <rPr>
        <b/>
        <vertAlign val="superscript"/>
        <sz val="10"/>
        <rFont val="Times New Roman"/>
        <family val="1"/>
      </rPr>
      <t>1)</t>
    </r>
  </si>
  <si>
    <t xml:space="preserve">Число образовательных учреждений начального профессионального образования </t>
  </si>
  <si>
    <t>1841,5</t>
  </si>
  <si>
    <t>Внесение минеральных удобрений на один гектар под посевы в сельскохозяйственных организациях, кг</t>
  </si>
  <si>
    <r>
      <t>Коэффициент обновления основных фондов (в сопоставимых ценах)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в процентах</t>
    </r>
  </si>
  <si>
    <t xml:space="preserve">  Плиты древесностружечные и аналогичные плиты из древесины и других одревесневших материалов</t>
  </si>
  <si>
    <t xml:space="preserve">  Плиты древесноволокнистыеиз древесины или других одревесневших материалов</t>
  </si>
  <si>
    <t xml:space="preserve"> Бумага</t>
  </si>
  <si>
    <t xml:space="preserve"> Картон</t>
  </si>
  <si>
    <t>Нефть, поступившая на переработку</t>
  </si>
  <si>
    <t>Бытовые пылесосы</t>
  </si>
  <si>
    <t>по видам, млн. т</t>
  </si>
  <si>
    <t>Производство масел растительных нерафинированных (включая кукурузное), тыс.т</t>
  </si>
  <si>
    <t>Производство блоков стеновых крупных (включая блоки стен подвалов) из бетона, млн.усл.кирпичей</t>
  </si>
  <si>
    <t xml:space="preserve">Прием студентов в негосударственные образовательные учреждения среднего профессионального образования, тыс. человек </t>
  </si>
  <si>
    <t xml:space="preserve">Выпуск специалистов образовательными учреждениями среднего профессионального образования, тыс. человек </t>
  </si>
  <si>
    <t>Выпуск специалистов государственными и муниципальными образовательными учреждениями среднего профессионального образования, тыс. человек</t>
  </si>
  <si>
    <r>
      <t>1)</t>
    </r>
    <r>
      <rPr>
        <sz val="8"/>
        <rFont val="Times New Roman"/>
        <family val="1"/>
      </rPr>
      <t>По всем показателям (за исключением среднегодовой численности занятых и зарегитрированных безработных) 1992-1995, 1997, 1998 гг. - на конец октября, 1996 г. - на конец марта, 1999-2008 гг. - на конец ноября, 2009-2010 гг. - в среднем за год.</t>
    </r>
  </si>
  <si>
    <r>
      <t>Среднегодовая численность занятых в экономике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- всего, тысяч человек</t>
    </r>
  </si>
  <si>
    <t>Прием и выбытие работников,  забастовки</t>
  </si>
  <si>
    <r>
      <t>Численность врачей  на 10 000 человек населения</t>
    </r>
    <r>
      <rPr>
        <vertAlign val="superscript"/>
        <sz val="10"/>
        <rFont val="Times New Roman"/>
        <family val="1"/>
      </rPr>
      <t>1)</t>
    </r>
  </si>
  <si>
    <r>
      <t>Ввод в действие жилых домов в городах и поселках городского типа и сельской местности на 1000 человек населения</t>
    </r>
    <r>
      <rPr>
        <vertAlign val="superscript"/>
        <sz val="10"/>
        <rFont val="Times New Roman"/>
        <family val="1"/>
      </rPr>
      <t>2)</t>
    </r>
  </si>
  <si>
    <r>
      <t>Ввод в действие жилых домов в городах и поселках городского типа на 1000 человек населения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кв. м общей площади</t>
    </r>
  </si>
  <si>
    <t>Покупательная способность среднедушевых денежных доходов населения:</t>
  </si>
  <si>
    <t>говядина, кг в месяц</t>
  </si>
  <si>
    <t>яйца куриные, шт. в месяц</t>
  </si>
  <si>
    <t>сахар-песок, кг в месяц</t>
  </si>
  <si>
    <t>масло подсолнечное, кг в месяц</t>
  </si>
  <si>
    <t>масло сливочное, кг в месяц</t>
  </si>
  <si>
    <t>картофель, кг в месяц</t>
  </si>
  <si>
    <t>хлеб и булочные изделия из пшеничной муки, кг в месяц</t>
  </si>
  <si>
    <t>Покупательная способность среднемесячной номинальной начисленной заработной платы:</t>
  </si>
  <si>
    <t>Покупательная способность среднего размера назначенных месячных пенсий:</t>
  </si>
  <si>
    <t>Наличие предметов длительного пользования на 100 домашних хозяйств:</t>
  </si>
  <si>
    <t>телевизоры, шт.</t>
  </si>
  <si>
    <t>видеомагнитофоны, видеокамеры, шт.</t>
  </si>
  <si>
    <t>персональные компьютеры, шт.</t>
  </si>
  <si>
    <t>холодильники, морозильники, шт.</t>
  </si>
  <si>
    <t>стиральные машины, шт.</t>
  </si>
  <si>
    <t>электропылесосы, шт.</t>
  </si>
  <si>
    <t>швейные, вязальные машины, шт.</t>
  </si>
  <si>
    <t>Жилищные условия населения</t>
  </si>
  <si>
    <t>Общая площадь жилых помещений - всего, млн. кв.м</t>
  </si>
  <si>
    <r>
      <t>Число абонентских терминалов сотовой связи на 1000 человек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шт.</t>
    </r>
  </si>
  <si>
    <t>Производство и распределение  электроэнергии, газа и воды</t>
  </si>
  <si>
    <t>Операции с недвижимым имуществом, аренда и  предоставление услуг</t>
  </si>
  <si>
    <r>
      <t>Удельный вес численности работников, работавших  под воздействием повышенной запыленности воздуха рабочей зоны -всего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в процентах от общей численности работников соответствующего вида экономической деятельности </t>
    </r>
  </si>
  <si>
    <r>
      <t>3)</t>
    </r>
    <r>
      <rPr>
        <sz val="8"/>
        <rFont val="Times New Roman"/>
        <family val="1"/>
      </rPr>
      <t xml:space="preserve"> В 1991-2003гг. - рыба мороженая (кроме деликатесной).</t>
    </r>
  </si>
  <si>
    <r>
      <t>19)</t>
    </r>
    <r>
      <rPr>
        <sz val="8"/>
        <rFont val="Times New Roman"/>
        <family val="1"/>
      </rPr>
      <t xml:space="preserve"> В 1997-1998 гг. - стирка и глажение белья прямого с крахмалом.</t>
    </r>
  </si>
  <si>
    <r>
      <t>1)</t>
    </r>
    <r>
      <rPr>
        <sz val="8"/>
        <rFont val="Times New Roman"/>
        <family val="1"/>
      </rPr>
      <t xml:space="preserve"> По данным Росводресурсов.</t>
    </r>
  </si>
  <si>
    <r>
      <t xml:space="preserve">5) </t>
    </r>
    <r>
      <rPr>
        <sz val="8"/>
        <rFont val="Times New Roman"/>
        <family val="1"/>
      </rPr>
      <t>Отходы производства и потребления с I по IV класс опасности для окружающей природной среды.</t>
    </r>
  </si>
  <si>
    <r>
      <t xml:space="preserve">1) </t>
    </r>
    <r>
      <rPr>
        <sz val="8"/>
        <rFont val="Times New Roman"/>
        <family val="1"/>
      </rPr>
      <t>Мужчины в возрасте 16-59 лет, женщины - 16-54 года.</t>
    </r>
  </si>
  <si>
    <r>
      <t>Естественный прирост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человек</t>
    </r>
  </si>
  <si>
    <r>
      <t xml:space="preserve">1) </t>
    </r>
    <r>
      <rPr>
        <sz val="8"/>
        <rFont val="Times New Roman"/>
        <family val="1"/>
      </rPr>
      <t>Знак (-) означает естественную убыль населения.</t>
    </r>
  </si>
  <si>
    <t>лаков и красок, тыс. т</t>
  </si>
  <si>
    <t>резинотехнических изделий формовых и неформовых, т</t>
  </si>
  <si>
    <t>пленки полимерной, тыс. т</t>
  </si>
  <si>
    <t>готовых лекарственных средств, млн. шт.</t>
  </si>
  <si>
    <r>
      <t>пиломатериалов, тыс. м</t>
    </r>
    <r>
      <rPr>
        <vertAlign val="superscript"/>
        <sz val="10"/>
        <rFont val="Times New Roman"/>
        <family val="1"/>
      </rPr>
      <t>3</t>
    </r>
  </si>
  <si>
    <t>бумаги, тыс. т</t>
  </si>
  <si>
    <r>
      <t>плит древесностружечных, тыс. м</t>
    </r>
    <r>
      <rPr>
        <vertAlign val="superscript"/>
        <sz val="10"/>
        <rFont val="Times New Roman"/>
        <family val="1"/>
      </rPr>
      <t>3</t>
    </r>
  </si>
  <si>
    <t>цемента, тыс. т</t>
  </si>
  <si>
    <r>
      <t>линолеума, млн. м</t>
    </r>
    <r>
      <rPr>
        <vertAlign val="superscript"/>
        <sz val="10"/>
        <rFont val="Times New Roman"/>
        <family val="1"/>
      </rPr>
      <t>2</t>
    </r>
  </si>
  <si>
    <t>стеновых материалов (без стеновых железобетонных панелей), млн. условных кирпичей</t>
  </si>
  <si>
    <t xml:space="preserve">   в том числе кирпича строительного</t>
  </si>
  <si>
    <t>машин непрерывного литья заготовок,  млн. т</t>
  </si>
  <si>
    <t>минеральных удобрений (в пересчете на 100% питатель-ных веществ), тыс. т</t>
  </si>
  <si>
    <t>изделий санитарных керамических и из полимербетона, тыс. шт.</t>
  </si>
  <si>
    <r>
      <t>конструкций и изделий сборных железобетонных, тыс. м</t>
    </r>
    <r>
      <rPr>
        <vertAlign val="superscript"/>
        <sz val="10"/>
        <rFont val="Times New Roman"/>
        <family val="1"/>
      </rPr>
      <t>3</t>
    </r>
  </si>
  <si>
    <r>
      <t>плитки керамической, млн. м</t>
    </r>
    <r>
      <rPr>
        <vertAlign val="superscript"/>
        <sz val="10"/>
        <rFont val="Times New Roman"/>
        <family val="1"/>
      </rPr>
      <t>2</t>
    </r>
  </si>
  <si>
    <r>
      <t>нерудных материалов, млн. м</t>
    </r>
    <r>
      <rPr>
        <vertAlign val="superscript"/>
        <sz val="10"/>
        <rFont val="Times New Roman"/>
        <family val="1"/>
      </rPr>
      <t>3</t>
    </r>
  </si>
  <si>
    <r>
      <t>теплоизоляционных материалов, тыс. м</t>
    </r>
    <r>
      <rPr>
        <vertAlign val="superscript"/>
        <sz val="10"/>
        <rFont val="Times New Roman"/>
        <family val="1"/>
      </rPr>
      <t>3</t>
    </r>
  </si>
  <si>
    <t>трикотажных изделий, млн. шт.</t>
  </si>
  <si>
    <t>чулочно-носочных изделий, млн. пар</t>
  </si>
  <si>
    <t>кожаной обуви, млн. пар</t>
  </si>
  <si>
    <t>мяса, т в смену</t>
  </si>
  <si>
    <t>Кокс металлургический из каменного угля, полученный путем карбонизации при высокой температуре</t>
  </si>
  <si>
    <t>Бензины автомобильные</t>
  </si>
  <si>
    <t>Карбонат динатрия (карбонат натрия, сода кальцинированная)</t>
  </si>
  <si>
    <t>удобрения азотные минеральные или химические</t>
  </si>
  <si>
    <t>удобрения фосфорные минеральные или химические</t>
  </si>
  <si>
    <t>удобрения калийные минеральные или химические</t>
  </si>
  <si>
    <t>удобрения, не включенные в другие группировки</t>
  </si>
  <si>
    <t>Полимеры этилена в первичных формах</t>
  </si>
  <si>
    <t>Средства защиты растений химические (пестициды)</t>
  </si>
  <si>
    <t>Волокна синтетические</t>
  </si>
  <si>
    <t>Шины, покрышки для грузовых автомобилей, автобусов и троллейбусов</t>
  </si>
  <si>
    <t>собственность государственных корпораций</t>
  </si>
  <si>
    <t>23. ИНВЕСТИЦИИ</t>
  </si>
  <si>
    <t>24. ЦЕНЫ И ТАРИФЫ</t>
  </si>
  <si>
    <t>25. ВНЕШНЕЭКОНОМИЧЕСКАЯ ДЕЯТЕЛЬНОСТЬ</t>
  </si>
  <si>
    <t>22. ГЕОЛОГОРАЗВЕДОЧНЫЕ РАБОТЫ</t>
  </si>
  <si>
    <t>Численность обучающихся в общеобразовательных учреждениях, тыс. человек</t>
  </si>
  <si>
    <t>Инвестиции в здания  (кроме жилых) и сооружения</t>
  </si>
  <si>
    <t>Инвестиции в машины, оборудование, транспортные средства</t>
  </si>
  <si>
    <t>Прочие инвестиции в основной капитал, в процентах к итогу</t>
  </si>
  <si>
    <t xml:space="preserve">Сапоги женские зимние с верхом из натуральной кожи, за пару </t>
  </si>
  <si>
    <t>Сальдо торгового баланса Российской Федерации (по методологии платежного баланса), млн.долл.США - всего</t>
  </si>
  <si>
    <t>Сальдо торгового баланса Российской Федерации со странами дальнего зарубежья, млн. долл. США</t>
  </si>
  <si>
    <t>Сальдо торгового баланса Российской Федерации со странами СНГ, млн. долл. США</t>
  </si>
  <si>
    <t>Экспорт услуг Российской Федерации, млн. долл. США</t>
  </si>
  <si>
    <t>Импорт услуг Российской Федерации, млн .долл. США</t>
  </si>
  <si>
    <t>Цены внешней торговли</t>
  </si>
  <si>
    <t>Нефть сырая</t>
  </si>
  <si>
    <t>Нефтепродукты</t>
  </si>
  <si>
    <r>
      <t>Газ природный, за 1000 м</t>
    </r>
    <r>
      <rPr>
        <vertAlign val="superscript"/>
        <sz val="10"/>
        <rFont val="Times New Roman"/>
        <family val="1"/>
      </rPr>
      <t>3</t>
    </r>
  </si>
  <si>
    <t xml:space="preserve">Уголь каменный </t>
  </si>
  <si>
    <t>Руды и концентраты железные</t>
  </si>
  <si>
    <t>Фосфаты кальция</t>
  </si>
  <si>
    <t>Аммиак безводный</t>
  </si>
  <si>
    <t>Удобрения минеральные азотные: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</si>
  <si>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</si>
  <si>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</si>
  <si>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производство автомобилей, прицепов и полуприцепов</t>
  </si>
  <si>
    <t>производство судов, летательных и космических аппаратови прочих транспортных средств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</si>
  <si>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</si>
  <si>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</si>
  <si>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</si>
  <si>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междугородных кабельных линий связи, тыс. км</t>
  </si>
  <si>
    <t>радиорелейных линий связи, тыс. км</t>
  </si>
  <si>
    <t>Число абонентских устройств подвижной радиотелефонной (сотовой) связи, тыс. шт.</t>
  </si>
  <si>
    <r>
      <t xml:space="preserve">1) 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 </t>
    </r>
  </si>
  <si>
    <t xml:space="preserve">медицинские сестры </t>
  </si>
  <si>
    <t>фельдшеры-лаборанты (медицинские лабораторные техники)</t>
  </si>
  <si>
    <t>рентгенолаборанты</t>
  </si>
  <si>
    <t>зубные врачи</t>
  </si>
  <si>
    <t xml:space="preserve">Число станций (отделений) скорой медицинской помощи </t>
  </si>
  <si>
    <t>Число абортов, включая мини-аборты, тыс.</t>
  </si>
  <si>
    <t>Заболеваемость населения</t>
  </si>
  <si>
    <t xml:space="preserve">Заболеваемость населения по всем болезням (зарегистрировано заболеваний у больных с диагнозом, установленным впервые в жизни), тыс.человек </t>
  </si>
  <si>
    <t xml:space="preserve">новообразования </t>
  </si>
  <si>
    <t xml:space="preserve">болезни крови, кроветворных органов и отдельные нарушения, вовлекающие иммунный механизм </t>
  </si>
  <si>
    <t xml:space="preserve">болезни эндокринной системы, расстройства питания и нарушения обмена веществ </t>
  </si>
  <si>
    <t>болезни нервной системы</t>
  </si>
  <si>
    <r>
      <t>болезни уха и сосцевидного отростка</t>
    </r>
    <r>
      <rPr>
        <vertAlign val="superscript"/>
        <sz val="10"/>
        <rFont val="Times New Roman"/>
        <family val="1"/>
      </rPr>
      <t>1)</t>
    </r>
  </si>
  <si>
    <t>болезни системы кровообращения</t>
  </si>
  <si>
    <t>болезни органов дыхания</t>
  </si>
  <si>
    <t xml:space="preserve">врожденные аномалии (пороки развития), деформации и хромосомные нарушения </t>
  </si>
  <si>
    <t xml:space="preserve">травмы, отравления и некоторые другие последствия воздействия внешних причин </t>
  </si>
  <si>
    <t xml:space="preserve">Заболеваемость  ВИЧ-инфекцией (взято под наблюдение в отчетном году больных с впервые в жизни установленным диагнозом), человек </t>
  </si>
  <si>
    <t xml:space="preserve">Заболеваемость злокачественными новообразованиями (зарегистрировано заболеваний у больных с диагнозом, установленным впервые в жизни), тыс.человек </t>
  </si>
  <si>
    <t>Заболеваемость активным туберкулезом (зарегистрировано заболеваний у больных с диагнозом, установленным впервые в жизни), тыс.человек</t>
  </si>
  <si>
    <t>Заболеваемость  болезнями, передаваемыми преимущественно половым путем - сифилис, тыс.человек</t>
  </si>
  <si>
    <t>Заболеваемость  болезнями, передаваемыми преимущественно половым путем - гонорея, тыс.человек</t>
  </si>
  <si>
    <t>цельномолочной продукции, т в смену</t>
  </si>
  <si>
    <r>
      <t>Индекс физического объема оборота розничной торговли пищевыми продуктами, включая напитки, и табачными изделиями, в процентах к предыдущему году</t>
    </r>
    <r>
      <rPr>
        <vertAlign val="superscript"/>
        <sz val="10"/>
        <rFont val="Times New Roman"/>
        <family val="1"/>
      </rPr>
      <t>1)</t>
    </r>
  </si>
  <si>
    <r>
      <t>Индекс физического объема оборота розничной торговли непродовольственными товарами, в процентах к предыдущему году</t>
    </r>
    <r>
      <rPr>
        <vertAlign val="superscript"/>
        <sz val="10"/>
        <rFont val="Times New Roman"/>
        <family val="1"/>
      </rPr>
      <t>2)</t>
    </r>
  </si>
  <si>
    <r>
      <t xml:space="preserve">2) </t>
    </r>
    <r>
      <rPr>
        <sz val="8"/>
        <rFont val="Times New Roman"/>
        <family val="1"/>
      </rPr>
      <t>Включая данные по Чеченской Республике.</t>
    </r>
  </si>
  <si>
    <r>
      <t xml:space="preserve">3) </t>
    </r>
    <r>
      <rPr>
        <sz val="8"/>
        <rFont val="Times New Roman"/>
        <family val="1"/>
      </rPr>
      <t>Включая данные по Чеченской Республике.</t>
    </r>
  </si>
  <si>
    <r>
      <t>Денежные расходы и сбережения, млрд.руб. (до 1998 г. -трлн.руб.)</t>
    </r>
    <r>
      <rPr>
        <vertAlign val="superscript"/>
        <sz val="10"/>
        <rFont val="Times New Roman"/>
        <family val="1"/>
      </rPr>
      <t>1)</t>
    </r>
  </si>
  <si>
    <r>
      <t>Обязательные платежи и разнообразные взносы, млрд.руб.(до 1998 г. -трлн.руб.)</t>
    </r>
    <r>
      <rPr>
        <vertAlign val="superscript"/>
        <sz val="10"/>
        <rFont val="Times New Roman"/>
        <family val="1"/>
      </rPr>
      <t>1)</t>
    </r>
  </si>
  <si>
    <r>
      <t>Приобретение недвижимости, млрд.руб.(до 1998 г. -трлн.руб.)</t>
    </r>
    <r>
      <rPr>
        <vertAlign val="superscript"/>
        <sz val="10"/>
        <rFont val="Times New Roman"/>
        <family val="1"/>
      </rPr>
      <t>1)</t>
    </r>
  </si>
  <si>
    <r>
      <t>Прирост финансовых активов, млрд.руб.(до 1998 г. -трлн.руб.)</t>
    </r>
    <r>
      <rPr>
        <vertAlign val="superscript"/>
        <sz val="10"/>
        <rFont val="Times New Roman"/>
        <family val="1"/>
      </rPr>
      <t>1)</t>
    </r>
  </si>
  <si>
    <r>
      <t>Покупка гражданами иностранной валюты через кредитные организации, млн.руб (до 1998 г. -трлн.руб.)</t>
    </r>
    <r>
      <rPr>
        <vertAlign val="superscript"/>
        <sz val="10"/>
        <rFont val="Times New Roman"/>
        <family val="1"/>
      </rPr>
      <t>1)</t>
    </r>
  </si>
  <si>
    <r>
      <t>Продажа гражданами иностранной валюты через кредитные организации, млн.руб.(до 1998 г. -трлн.руб.)</t>
    </r>
    <r>
      <rPr>
        <vertAlign val="superscript"/>
        <sz val="10"/>
        <rFont val="Times New Roman"/>
        <family val="1"/>
      </rPr>
      <t>1)</t>
    </r>
  </si>
  <si>
    <r>
      <t>молоко питьевое и молочный напиток</t>
    </r>
    <r>
      <rPr>
        <vertAlign val="super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>, л в месяц</t>
    </r>
  </si>
  <si>
    <r>
      <t xml:space="preserve">1) </t>
    </r>
    <r>
      <rPr>
        <sz val="8"/>
        <rFont val="Times New Roman"/>
        <family val="1"/>
      </rPr>
      <t>С 2010г. - включая данные по Чеченской Республике.</t>
    </r>
  </si>
  <si>
    <r>
      <t>2)</t>
    </r>
    <r>
      <rPr>
        <sz val="8"/>
        <rFont val="Times New Roman"/>
        <family val="1"/>
      </rPr>
      <t xml:space="preserve">  До 2009 г. - молоко цельное.</t>
    </r>
  </si>
  <si>
    <r>
      <t>18950,8</t>
    </r>
    <r>
      <rPr>
        <vertAlign val="superscript"/>
        <sz val="10"/>
        <rFont val="Times New Roman"/>
        <family val="1"/>
      </rPr>
      <t>2)</t>
    </r>
  </si>
  <si>
    <r>
      <t>20754,9</t>
    </r>
    <r>
      <rPr>
        <vertAlign val="superscript"/>
        <sz val="10"/>
        <rFont val="Times New Roman"/>
        <family val="1"/>
      </rPr>
      <t>2)</t>
    </r>
  </si>
  <si>
    <r>
      <t>100,4</t>
    </r>
    <r>
      <rPr>
        <vertAlign val="superscript"/>
        <sz val="10"/>
        <rFont val="Times New Roman"/>
        <family val="1"/>
      </rPr>
      <t>2)</t>
    </r>
  </si>
  <si>
    <r>
      <t>Покупка товаров и оплата услуг, млрд.руб.(до 1998 г. -трлн.руб.)</t>
    </r>
    <r>
      <rPr>
        <vertAlign val="superscript"/>
        <sz val="10"/>
        <rFont val="Times New Roman"/>
        <family val="1"/>
      </rPr>
      <t>1)</t>
    </r>
  </si>
  <si>
    <r>
      <t>Использование свежей воды на хозяйственно-питьевые нужды</t>
    </r>
    <r>
      <rPr>
        <vertAlign val="superscript"/>
        <sz val="10"/>
        <rFont val="Times New Roman"/>
        <family val="1"/>
      </rPr>
      <t xml:space="preserve"> 1)</t>
    </r>
    <r>
      <rPr>
        <sz val="10"/>
        <rFont val="Times New Roman"/>
        <family val="1"/>
      </rPr>
      <t>,  млрд.м</t>
    </r>
    <r>
      <rPr>
        <vertAlign val="superscript"/>
        <sz val="10"/>
        <rFont val="Times New Roman"/>
        <family val="1"/>
      </rPr>
      <t xml:space="preserve">3 </t>
    </r>
  </si>
  <si>
    <t>Целлюлозно-бумажное производство, издательская и полиграфическая деятельность</t>
  </si>
  <si>
    <t>Производство бумаги, тыс. т</t>
  </si>
  <si>
    <t>Производство картона, тыс. т</t>
  </si>
  <si>
    <t>Производство кокса и нефтепродуктов</t>
  </si>
  <si>
    <t>Первичная переработка нефти, млн. т</t>
  </si>
  <si>
    <t>Производство бензина, млн. т</t>
  </si>
  <si>
    <t>Производство автомобильного бензина,             млн. т</t>
  </si>
  <si>
    <t>Производство дизельного топлива, млн. т</t>
  </si>
  <si>
    <t>Производство топочного мазута, млн. т</t>
  </si>
  <si>
    <t>Ввод в действие жилых домов в сельской местности, построенных населением за счет собственных и заемных средств, млн.кв.м общей площади, кв. м общей площади</t>
  </si>
  <si>
    <t>Электроэнергия собственного производства, за тыс. кВт×ч</t>
  </si>
  <si>
    <r>
      <t>Принято обучающихся в образовательные учреждения, реализующие программы начального профессионального образования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тыс.человек</t>
    </r>
  </si>
  <si>
    <r>
      <t>Численность обучающихся в образовательных учреждениях, реализующих программы начального профессионального образования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тыс.человек</t>
    </r>
  </si>
  <si>
    <r>
      <t>11,3</t>
    </r>
    <r>
      <rPr>
        <vertAlign val="superscript"/>
        <sz val="10"/>
        <rFont val="Times New Roman"/>
        <family val="1"/>
      </rPr>
      <t>1)</t>
    </r>
  </si>
  <si>
    <t xml:space="preserve">Инвестиции в основной капитал организаций с участием иностранного капитала, в фактически действовавших ценах, млн.руб. (до 1998 г. - млрд. руб.) </t>
  </si>
  <si>
    <r>
      <t>Всего</t>
    </r>
    <r>
      <rPr>
        <vertAlign val="superscript"/>
        <sz val="10"/>
        <rFont val="Times New Roman"/>
        <family val="1"/>
      </rPr>
      <t>8)</t>
    </r>
  </si>
  <si>
    <t xml:space="preserve"> производство кожи, изделий из кожи и производство обуви</t>
  </si>
  <si>
    <t xml:space="preserve">Затраты на научно-исследователь-ские, опытно-конструкторские и технологические работы </t>
  </si>
  <si>
    <r>
      <t xml:space="preserve">1) </t>
    </r>
    <r>
      <rPr>
        <sz val="8"/>
        <rFont val="Times New Roman"/>
        <family val="1"/>
      </rPr>
      <t>Без организаций, относящихся к субъектам малого предпринимательства.</t>
    </r>
  </si>
  <si>
    <r>
      <t xml:space="preserve">2) </t>
    </r>
    <r>
      <rPr>
        <sz val="8"/>
        <rFont val="Times New Roman"/>
        <family val="1"/>
      </rPr>
      <t>Статистическое наблюдение ведется с 1998 г.</t>
    </r>
  </si>
  <si>
    <r>
      <t>3)</t>
    </r>
    <r>
      <rPr>
        <sz val="8"/>
        <rFont val="Times New Roman"/>
        <family val="1"/>
      </rPr>
      <t xml:space="preserve"> Статистическое наблюдение ведется с 1993 г.</t>
    </r>
  </si>
  <si>
    <r>
      <t>4)</t>
    </r>
    <r>
      <rPr>
        <sz val="8"/>
        <rFont val="Times New Roman"/>
        <family val="1"/>
      </rPr>
      <t xml:space="preserve"> Статистическое наблюдение ведется с 1995г., кроме показателей: "инвестиции в основной капитал за счет бюджетных средств" и "инвестиции в основной капитал за счет средств федерального бюджета".</t>
    </r>
  </si>
  <si>
    <r>
      <t>Структура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располагаемого дохода домашних хозяйств (в процентах к итогу)</t>
    </r>
  </si>
  <si>
    <t>Расходы на конечное потребление и фактическое потребление (в текущих рыночных ценах; миллионов рублей)</t>
  </si>
  <si>
    <t>Расходы на конечное потребление</t>
  </si>
  <si>
    <t>домашних хозяйств</t>
  </si>
  <si>
    <t>государственного управления</t>
  </si>
  <si>
    <t>на индивидуальные товары и услуги</t>
  </si>
  <si>
    <t>на коллективные услуги</t>
  </si>
  <si>
    <t>некоммерческих организаций, обслуживающих домашние хозяйства</t>
  </si>
  <si>
    <t>Социальные трансферты в натуральной форме</t>
  </si>
  <si>
    <r>
      <t>автобусным транспортом (включая маршрутные таксомоторы)</t>
    </r>
    <r>
      <rPr>
        <vertAlign val="superscript"/>
        <sz val="10"/>
        <rFont val="Times New Roman"/>
        <family val="1"/>
      </rPr>
      <t>1)</t>
    </r>
  </si>
  <si>
    <t>Государственное управление и обеспечение военной безопасности; социальное страхование</t>
  </si>
  <si>
    <r>
      <t>Производство плит древесноволокнистых или других одревесневших материалов, млн.условных м</t>
    </r>
    <r>
      <rPr>
        <vertAlign val="superscript"/>
        <sz val="10"/>
        <rFont val="Times New Roman"/>
        <family val="1"/>
      </rPr>
      <t>2</t>
    </r>
  </si>
  <si>
    <t>Объем размещения и доразмещения по номиналу, млрд.руб. (до 1998 г.- трлн. руб.)</t>
  </si>
  <si>
    <r>
      <t>Производство плит древесностружечных и аналогичных плит из древесины и других одревесневших материалов, тыс.условных м</t>
    </r>
    <r>
      <rPr>
        <vertAlign val="superscript"/>
        <sz val="10"/>
        <rFont val="Times New Roman"/>
        <family val="1"/>
      </rPr>
      <t>3</t>
    </r>
  </si>
  <si>
    <r>
      <t>Производство фанеры клееной, состоящей только из листов древесины, тыс.м</t>
    </r>
    <r>
      <rPr>
        <vertAlign val="superscript"/>
        <sz val="10"/>
        <rFont val="Times New Roman"/>
        <family val="1"/>
      </rPr>
      <t>3</t>
    </r>
  </si>
  <si>
    <r>
      <t>8)</t>
    </r>
    <r>
      <rPr>
        <sz val="8"/>
        <rFont val="Times New Roman"/>
        <family val="1"/>
      </rPr>
      <t xml:space="preserve"> Статистическое наблюдение ведется с 1993 г., в разрезе видов экономической деятельности - с 2003 г.</t>
    </r>
  </si>
  <si>
    <r>
      <t>9)</t>
    </r>
    <r>
      <rPr>
        <sz val="8"/>
        <rFont val="Times New Roman"/>
        <family val="1"/>
      </rPr>
      <t xml:space="preserve"> В 1992-1997 гг. - включая средства местных бюджетов.</t>
    </r>
  </si>
  <si>
    <t>Финансовые вложения</t>
  </si>
  <si>
    <t>Финансовые вложения, млн. руб.</t>
  </si>
  <si>
    <t>Долгосрочные финансовые вложения,            млн. руб.</t>
  </si>
  <si>
    <t>газопроводным транспортом</t>
  </si>
  <si>
    <t>нефтепроводным транспортом</t>
  </si>
  <si>
    <t>нефтепродуктопроводным транспортом</t>
  </si>
  <si>
    <t>морским транспортом</t>
  </si>
  <si>
    <t>внутренним водным транспортом</t>
  </si>
  <si>
    <t>воздушным транспортом общего пользования (с 2000 г. включая перевозки грузов нерегулярными перевозчиками)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</si>
  <si>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</si>
  <si>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</si>
  <si>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</si>
  <si>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</si>
  <si>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</si>
  <si>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Изменение в обязательствах и чистой стоимости капитала</t>
  </si>
  <si>
    <t>Капитальные трансферты, полученные от "остального мира"</t>
  </si>
  <si>
    <t>Капитальные трансферты, переданные "остальному миру" (-)</t>
  </si>
  <si>
    <t>Изменение в активах</t>
  </si>
  <si>
    <r>
      <t>Валовое накопление основного капитала</t>
    </r>
    <r>
      <rPr>
        <vertAlign val="superscript"/>
        <sz val="10"/>
        <rFont val="Times New Roman"/>
        <family val="1"/>
      </rPr>
      <t>2)</t>
    </r>
  </si>
  <si>
    <t>Изменение запасов материальных оборотных средств</t>
  </si>
  <si>
    <t>Приобретение за вычетом выбытия непроизведенных нефинансовых активов</t>
  </si>
  <si>
    <t>Чистое кредитование (+), чистое заимствование (-) и статистическое расхождение</t>
  </si>
  <si>
    <t>Выпуск товаров и услуг по видам экономической деятельности (в текущих ценах; миллионов рублей)</t>
  </si>
  <si>
    <t>Сельское хозяйство, охота и лесное хозяйство</t>
  </si>
  <si>
    <t>Производство обуви, млн.пар</t>
  </si>
  <si>
    <r>
      <t>Число используемых передовых производственных технологий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единиц</t>
    </r>
  </si>
  <si>
    <t>Число соглашений по экспорту технологий</t>
  </si>
  <si>
    <t>Число соглашений по импорту технологий</t>
  </si>
  <si>
    <t>Шины, покрышки для сельскохозяйственных машин (кроме мини-тракторов и мотокультиваторов) и машин, используемых 
в лесном хозяйстве</t>
  </si>
  <si>
    <t>Шины, покрышки пневматические для легковых автомобилей новые</t>
  </si>
  <si>
    <t>Материалы кровельные и гидроизоляционные рулонные 
из асфальта или аналогичных материалов (нефтяного битума, каменноугольного пека и т.д.)</t>
  </si>
  <si>
    <t>Цинк необработанный нелегированный</t>
  </si>
  <si>
    <t>Свинец необработанный</t>
  </si>
  <si>
    <t>Медь рафинированная нелегированная необработанная</t>
  </si>
  <si>
    <t>Двигатели внутреннего сгорания поршневые с воспламенением от сжатия прочие</t>
  </si>
  <si>
    <t>Краны козловые и полукозловые электрические</t>
  </si>
  <si>
    <t>Тракторы гусеничные промышленные и универсальные</t>
  </si>
  <si>
    <t>Провода обмоточные изолированные</t>
  </si>
  <si>
    <t>Яйца куриные, за 1000 шт.</t>
  </si>
  <si>
    <t>Бельевой трикотаж</t>
  </si>
  <si>
    <t>Чулочно-носочные изделия</t>
  </si>
  <si>
    <t>Кожаная, текстильная и комбинированная обувь</t>
  </si>
  <si>
    <t>Автомобили легковые (новые)</t>
  </si>
  <si>
    <t xml:space="preserve"> Битумы нефтяные дорожные жидкие</t>
  </si>
  <si>
    <t xml:space="preserve"> Тепловая энергия</t>
  </si>
  <si>
    <t>Растениеводство</t>
  </si>
  <si>
    <t>Зерновые и зернобобовые культуры</t>
  </si>
  <si>
    <t>Семена подсолнечника</t>
  </si>
  <si>
    <t>Лен-долгунец-волокно</t>
  </si>
  <si>
    <t>Овощи свежие или охлажденные</t>
  </si>
  <si>
    <t>Томаты (помидоры)</t>
  </si>
  <si>
    <t>Плоды косточковых культур</t>
  </si>
  <si>
    <t>Плоды семечковых  культур</t>
  </si>
  <si>
    <t>Плоды ягодных культур</t>
  </si>
  <si>
    <t>Культуры бахчевые продовольственные</t>
  </si>
  <si>
    <t>Животноводство</t>
  </si>
  <si>
    <t>Скот крупный рогатый живой</t>
  </si>
  <si>
    <t>Овцы и козы живые</t>
  </si>
  <si>
    <t>Свиньи живые</t>
  </si>
  <si>
    <t>Оборот общественного питания (до 1998 г. - млрд. руб.), млн. руб.</t>
  </si>
  <si>
    <r>
      <t>1)</t>
    </r>
    <r>
      <rPr>
        <sz val="8"/>
        <rFont val="Times New Roman"/>
        <family val="1"/>
      </rPr>
      <t xml:space="preserve"> До 2008 г. приведены данные по обороту розничной торговли продовольственными товарами.</t>
    </r>
  </si>
  <si>
    <r>
      <t>Приватизировано жилых помещений  (с начала приватизации, по состоянию на конец года)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тыс.</t>
    </r>
  </si>
  <si>
    <r>
      <t>1)</t>
    </r>
    <r>
      <rPr>
        <sz val="8"/>
        <rFont val="Times New Roman"/>
        <family val="1"/>
      </rPr>
      <t xml:space="preserve"> 1992-1995 гг. с учетом коммунальных услуг.</t>
    </r>
  </si>
  <si>
    <r>
      <t>Суммарный коэффициент рождаемости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</si>
  <si>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Среднее число детей, рожденных женщиной за свою жизнь</t>
    </r>
    <r>
      <rPr>
        <sz val="10"/>
        <rFont val="Times New Roman"/>
        <family val="1"/>
      </rPr>
      <t>.</t>
    </r>
  </si>
  <si>
    <r>
      <t>Число семей вынужденных переселенцев и беженцев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единиц</t>
    </r>
  </si>
  <si>
    <r>
      <t>Численность вынужденных переселенцев и беженцев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человек</t>
    </r>
  </si>
  <si>
    <r>
      <t>1)</t>
    </r>
    <r>
      <rPr>
        <sz val="8"/>
        <rFont val="Times New Roman"/>
        <family val="1"/>
      </rPr>
      <t xml:space="preserve"> Регистрации вынужденных переселенцев производится с 1 июля 1992 г., беженцев - с 20 марта 1993 г.</t>
    </r>
  </si>
  <si>
    <r>
      <t>Условия труда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производственный травматизм</t>
    </r>
  </si>
  <si>
    <t>Затраты организаций на информационные и коммуникационные технологии на оплату услуг связи, млн.руб.</t>
  </si>
  <si>
    <t>Затраты организаций на информационные и коммуникационные технологии на оплату услуг сторонних организаций и специалистов по информационным и коммуникационным технологиям, млн. руб.</t>
  </si>
  <si>
    <t xml:space="preserve">Затраты организаций на информационные и коммуникационные технологии, млн.руб. </t>
  </si>
  <si>
    <t>Валовая прибыль экономики (в текущих ценах; миллионов рублей)</t>
  </si>
  <si>
    <r>
      <t>валовое накопление основного капитала</t>
    </r>
    <r>
      <rPr>
        <vertAlign val="superscript"/>
        <sz val="10"/>
        <rFont val="Times New Roman"/>
        <family val="1"/>
      </rPr>
      <t>2)</t>
    </r>
  </si>
  <si>
    <r>
      <t>изменение запасов материальных оборотных средств</t>
    </r>
    <r>
      <rPr>
        <vertAlign val="superscript"/>
        <sz val="10"/>
        <rFont val="Times New Roman"/>
        <family val="1"/>
      </rPr>
      <t>3)</t>
    </r>
  </si>
  <si>
    <r>
      <t>3)</t>
    </r>
    <r>
      <rPr>
        <sz val="8"/>
        <rFont val="Times New Roman"/>
        <family val="1"/>
      </rPr>
      <t xml:space="preserve"> Показатель не имеет экономического смысла.</t>
    </r>
  </si>
  <si>
    <t>Производство бумаги и картона, тыс. т</t>
  </si>
  <si>
    <t>Производство удобрений минеральных или химических, тыс.т</t>
  </si>
  <si>
    <t>Производство пластмасс в первичных формах, тыс.т</t>
  </si>
  <si>
    <t xml:space="preserve">Производство материалов лакокрасочных и аналогичных для нанесения покрытий, красок и мастик полиграфических, тыс.т </t>
  </si>
  <si>
    <t>Производство шин, покрышек и камер резиновых новых, млн. шт</t>
  </si>
  <si>
    <t>Трубы, трубки, шланги, рукава и их фитинги полимерные, тыс. т</t>
  </si>
  <si>
    <t>0-4</t>
  </si>
  <si>
    <t>5-9</t>
  </si>
  <si>
    <t>10-14</t>
  </si>
  <si>
    <t xml:space="preserve">15-19 </t>
  </si>
  <si>
    <t>20-24</t>
  </si>
  <si>
    <t>25-29</t>
  </si>
  <si>
    <t>30-34</t>
  </si>
  <si>
    <t xml:space="preserve">35-39 </t>
  </si>
  <si>
    <t xml:space="preserve">40-44 </t>
  </si>
  <si>
    <t>45-49</t>
  </si>
  <si>
    <t xml:space="preserve">50-54 </t>
  </si>
  <si>
    <t>55-59</t>
  </si>
  <si>
    <t>60-64</t>
  </si>
  <si>
    <t>65-69</t>
  </si>
  <si>
    <t>70 и более</t>
  </si>
  <si>
    <t xml:space="preserve">Численность женщин в возрасте, лет: </t>
  </si>
  <si>
    <t>15-19</t>
  </si>
  <si>
    <t>35-39</t>
  </si>
  <si>
    <t>40-44</t>
  </si>
  <si>
    <t>50-54</t>
  </si>
  <si>
    <t xml:space="preserve">70 и более </t>
  </si>
  <si>
    <t>Мужчины моложе трудоспособного возраста, человек</t>
  </si>
  <si>
    <r>
      <t>Число больничных коек на 10 000 человек населения</t>
    </r>
    <r>
      <rPr>
        <vertAlign val="superscript"/>
        <sz val="10"/>
        <rFont val="Times New Roman"/>
        <family val="1"/>
      </rPr>
      <t>1)</t>
    </r>
  </si>
  <si>
    <r>
      <t>хирургического профиля</t>
    </r>
    <r>
      <rPr>
        <vertAlign val="superscript"/>
        <sz val="10"/>
        <rFont val="Times New Roman"/>
        <family val="1"/>
      </rPr>
      <t>2)</t>
    </r>
  </si>
  <si>
    <r>
      <t>педиатров</t>
    </r>
    <r>
      <rPr>
        <vertAlign val="superscript"/>
        <sz val="10"/>
        <color indexed="8"/>
        <rFont val="Times New Roman"/>
        <family val="1"/>
      </rPr>
      <t>3)</t>
    </r>
  </si>
  <si>
    <r>
      <t>неврологов</t>
    </r>
    <r>
      <rPr>
        <vertAlign val="superscript"/>
        <sz val="10"/>
        <color indexed="8"/>
        <rFont val="Times New Roman"/>
        <family val="1"/>
      </rPr>
      <t>4)</t>
    </r>
  </si>
  <si>
    <t>Каучуки синтетические</t>
  </si>
  <si>
    <t>Краски масляные жидкотертые</t>
  </si>
  <si>
    <t>Говядина (кроме бескостного мяса)</t>
  </si>
  <si>
    <t>Свинина (кроме бескостного мяса)</t>
  </si>
  <si>
    <r>
      <t>Куры (кроме куриных окорочков)</t>
    </r>
    <r>
      <rPr>
        <vertAlign val="superscript"/>
        <sz val="10"/>
        <rFont val="Arial"/>
        <family val="2"/>
      </rPr>
      <t>1)</t>
    </r>
  </si>
  <si>
    <t>Выбросы в атмосферу летучих органических соединений стационарными источниками, млн. т</t>
  </si>
  <si>
    <r>
      <t>Добыча газа природного и попутного, млрд. м</t>
    </r>
    <r>
      <rPr>
        <vertAlign val="superscript"/>
        <sz val="10"/>
        <rFont val="Times New Roman"/>
        <family val="1"/>
      </rPr>
      <t>3</t>
    </r>
  </si>
  <si>
    <t>общественных и религиозных организаций (объединений)</t>
  </si>
  <si>
    <t>смешанная российская</t>
  </si>
  <si>
    <t>иностранная</t>
  </si>
  <si>
    <t>В соответствии с Общероссийским классификатором продукции ОК 005-93 (ОКП)</t>
  </si>
  <si>
    <r>
      <t>2)</t>
    </r>
    <r>
      <rPr>
        <sz val="8"/>
        <rFont val="Times New Roman"/>
        <family val="1"/>
      </rPr>
      <t xml:space="preserve"> За 1992 г. данные не разрабатывались.</t>
    </r>
  </si>
  <si>
    <t>Страховая сумма по заключенным договорам, млрд.руб.(до 1998 г. - трлн. руб.)</t>
  </si>
  <si>
    <t>Вина виноградные</t>
  </si>
  <si>
    <t>Ткани готовые шеpстяные</t>
  </si>
  <si>
    <t>Кожтоваpы хpомовые</t>
  </si>
  <si>
    <t>Крупы</t>
  </si>
  <si>
    <t>Сахар белый свекловичный в твердом состоянии</t>
  </si>
  <si>
    <t>Пиво, кроме отходов пивоварения</t>
  </si>
  <si>
    <t>Ткани из синтетических волокони нитей (включая штапельные) готовые</t>
  </si>
  <si>
    <t>Кислота серная, олеум</t>
  </si>
  <si>
    <t>Удобрения минеральные или химические (в пересчете на 100% питательных веществ)</t>
  </si>
  <si>
    <t>Пластмассы в первичных формах</t>
  </si>
  <si>
    <t>Объем услуг физической культуры и спорта, млн.руб. (до 1998 г. млрд. руб.)</t>
  </si>
  <si>
    <t>Объем медицинских услуг, млн.руб.                               (до 1998 г. млрд. руб.)</t>
  </si>
  <si>
    <t>Объем санаторно-оздоровительных услуг, млн.руб. (до 1998 г. млрд. руб.)</t>
  </si>
  <si>
    <t>Объем ветеринарных услуг, млн.руб.                             (до 1998 г. млрд. руб.)</t>
  </si>
  <si>
    <t>Число предприятий и организаций, заявивших при государственной регистрации в качестве основного вида экономической деятельности "Транспорт и связь"</t>
  </si>
  <si>
    <t>Производство портландцемента, цемента глиноземистого, цемента шлакового и аналогичных цементов гидравлических, млн.тонн</t>
  </si>
  <si>
    <r>
      <t>Производство конструкций и деталей сборных железобетонных, млн.м</t>
    </r>
    <r>
      <rPr>
        <vertAlign val="superscript"/>
        <sz val="10"/>
        <rFont val="Times New Roman"/>
        <family val="1"/>
      </rPr>
      <t>3</t>
    </r>
  </si>
  <si>
    <t>Производство молока в хозяйствах всех категорий, млн. т</t>
  </si>
  <si>
    <t>Производство яиц в хозяйствах всех категорий, млрд.шт.</t>
  </si>
  <si>
    <t>Производство шерсти (в физическом весе) в хозяйствах всех категорий, тыс. т</t>
  </si>
  <si>
    <t>Производство меда в хозяйствах всех категорий, тыс. т</t>
  </si>
  <si>
    <t>в том числе металлургическое производство</t>
  </si>
  <si>
    <t>производство машин и оборудования</t>
  </si>
  <si>
    <t>в том числе автомобильных дорог общего пользования</t>
  </si>
  <si>
    <t>Страховые премии (взносы), млн.руб. (до 1998 г.-млрд.руб.)</t>
  </si>
  <si>
    <r>
      <t xml:space="preserve">3) </t>
    </r>
    <r>
      <rPr>
        <sz val="8"/>
        <rFont val="Times New Roman"/>
        <family val="1"/>
      </rPr>
      <t>По данным Федеральной налоговой службы; по состоянию на 1 января 2012 г. - 675,3  млрд.руб.</t>
    </r>
  </si>
  <si>
    <r>
      <t>1)</t>
    </r>
    <r>
      <rPr>
        <sz val="8"/>
        <rFont val="Times New Roman"/>
        <family val="1"/>
      </rPr>
      <t xml:space="preserve"> Данные Банка России приведены по  методологии, принятой для соответствующих лет.</t>
    </r>
  </si>
  <si>
    <t xml:space="preserve"> Топливо дизельное</t>
  </si>
  <si>
    <t xml:space="preserve"> Мазут топочный</t>
  </si>
  <si>
    <r>
      <t>Объем платных услуг на душу населения, руб. (1993-1997 гг. - тыс. руб.)</t>
    </r>
    <r>
      <rPr>
        <vertAlign val="superscript"/>
        <sz val="10"/>
        <rFont val="Times New Roman"/>
        <family val="1"/>
      </rPr>
      <t>1)</t>
    </r>
  </si>
  <si>
    <t xml:space="preserve">Объем социальных услуг, предостав-ляемых гражданам пожилого возраста и инвалидам, млн. руб. </t>
  </si>
  <si>
    <r>
      <t>Объем бытовых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</si>
  <si>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транспортных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</si>
  <si>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 услуг связи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</si>
  <si>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 xml:space="preserve">Основные фонды на конец  года по полной учетной стоимости по видам экономической деятельности </t>
    </r>
    <r>
      <rPr>
        <vertAlign val="superscript"/>
        <sz val="10"/>
        <rFont val="Times New Roman"/>
        <family val="1"/>
      </rPr>
      <t>1);2)</t>
    </r>
    <r>
      <rPr>
        <sz val="10"/>
        <rFont val="Times New Roman"/>
        <family val="1"/>
      </rPr>
      <t>, млн.руб. (до 1997 г.- млрд.руб.)</t>
    </r>
  </si>
  <si>
    <t>Производство кирпича строительного (включая камни) из цемента,бетона или искусственного камня, млрд.усл.кирпичей</t>
  </si>
  <si>
    <t>Производство блоки стеновых мелких из ячеистого бетона, млрд.усл.кирпичей</t>
  </si>
  <si>
    <t>Государственное управление и обеспечение военной безопасности;  социальное отрахование</t>
  </si>
  <si>
    <t xml:space="preserve">Индексы физического объема инвестиций в основной капитал, процентов </t>
  </si>
  <si>
    <r>
      <t>Всего</t>
    </r>
    <r>
      <rPr>
        <vertAlign val="superscript"/>
        <sz val="10"/>
        <rFont val="Times New Roman"/>
        <family val="1"/>
      </rPr>
      <t>7)</t>
    </r>
  </si>
  <si>
    <t>Валовый внутренний продукт и валовая добавленная стоимость по видам экономической деятельности (в текущих ценах; миллионов рублей)</t>
  </si>
  <si>
    <t>Валовый внутренний продукт в рыночных ценах</t>
  </si>
  <si>
    <t xml:space="preserve">   в том числе:</t>
  </si>
  <si>
    <t>Число персональных компьютеров, имевших доступ к сети Интернет, тыс. шт.</t>
  </si>
  <si>
    <t>Поступило персональных компьютеров в отчетном году, тыс. шт.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</si>
  <si>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</si>
  <si>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</si>
  <si>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</si>
  <si>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>из них связь</t>
  </si>
  <si>
    <t>операции с недвижимым имуществом, аренда и предоставление услуг</t>
  </si>
  <si>
    <t>научные исследования и разработки</t>
  </si>
  <si>
    <t>Выпуск товаров и услуг по видам экономической деятельности и секторам (в текущих ценах; миллионов рублей)</t>
  </si>
  <si>
    <r>
      <t>Численность учителей в негосударственных общеобразовательных учреждениях, тыс. человек</t>
    </r>
    <r>
      <rPr>
        <vertAlign val="superscript"/>
        <sz val="10"/>
        <rFont val="Times New Roman"/>
        <family val="1"/>
      </rPr>
      <t>1)</t>
    </r>
  </si>
  <si>
    <r>
      <t>Численность учителей в государственных и муниципальных вечерних (сменных) общеобразовательных учреждениях, тыс. человек</t>
    </r>
    <r>
      <rPr>
        <vertAlign val="superscript"/>
        <sz val="10"/>
        <rFont val="Times New Roman"/>
        <family val="1"/>
      </rPr>
      <t>1)</t>
    </r>
  </si>
  <si>
    <t>1. ГОСУДАРСТВЕННОЕ УСТРОЙСТВО РОССИЙСКОЙ ФЕДЕРАЦИИ, ОБЩЕСТВЕННЫЕ ОБЪЕДИНЕНИЯ 
И РЕЛИГИОЗНЫЕ ОРГАНИЗАЦИИ</t>
  </si>
  <si>
    <t>2. ПРИРОДНЫЕ РЕСУРСЫ И ОХРАНА ОКРУЖАЮЩЕЙ СРЕДЫ</t>
  </si>
  <si>
    <t>Выбросы загрязняющих веществ в атмосферный воздух от стационарных источников, млн. т</t>
  </si>
  <si>
    <t>Уловлено и обезврежено загрязняющих атмосферу веществ, млн. т</t>
  </si>
  <si>
    <t>Степень износа основных фондов на конец года, в процентах</t>
  </si>
  <si>
    <r>
      <t xml:space="preserve">2) </t>
    </r>
    <r>
      <rPr>
        <sz val="8"/>
        <rFont val="Times New Roman"/>
        <family val="1"/>
      </rPr>
      <t>Статистическок наблюдение по благоустройству жилищного фонда ведется с 1993 г.</t>
    </r>
  </si>
  <si>
    <t>6. ОБРАЗОВАНИЕ</t>
  </si>
  <si>
    <t>Дошкольное образование</t>
  </si>
  <si>
    <t>Число дошкольных образовательных учреждений</t>
  </si>
  <si>
    <t>Численность детей в дошкольных образовательных учреждениях, тыс.человек</t>
  </si>
  <si>
    <r>
      <t>Численность педагогических работников дошкольных образовательных учреждений, тыс.человек</t>
    </r>
    <r>
      <rPr>
        <vertAlign val="superscript"/>
        <sz val="10"/>
        <rFont val="Times New Roman"/>
        <family val="1"/>
      </rPr>
      <t>1)</t>
    </r>
  </si>
  <si>
    <t>Численность студентов в государственных и муниципальных образовательных учреждениях среднего профессионального образования, тыс. человек</t>
  </si>
  <si>
    <t>Численность студентов в негосударственных образовательных учреждениях среднего профессионального образования, тыс. человек</t>
  </si>
  <si>
    <t xml:space="preserve">Прием студентов в образовательные учреждения среднего профессионального образования, тыс. человек </t>
  </si>
  <si>
    <r>
      <t>Санаторий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29)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за день с человека</t>
    </r>
  </si>
  <si>
    <r>
      <t xml:space="preserve">Дом отдыха, пансионат </t>
    </r>
    <r>
      <rPr>
        <vertAlign val="superscript"/>
        <sz val="10"/>
        <rFont val="Times New Roman"/>
        <family val="1"/>
      </rPr>
      <t>30)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за день с человека</t>
    </r>
  </si>
  <si>
    <r>
      <t>Общий анализ крови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31)</t>
    </r>
  </si>
  <si>
    <t>Регистрировались цены на следующие продовольственные товары:</t>
  </si>
  <si>
    <r>
      <t>7)</t>
    </r>
    <r>
      <rPr>
        <sz val="8"/>
        <rFont val="Times New Roman"/>
        <family val="1"/>
      </rPr>
      <t xml:space="preserve"> В 1991-1996гг. -  макароны.</t>
    </r>
  </si>
  <si>
    <r>
      <t>8)</t>
    </r>
    <r>
      <rPr>
        <sz val="8"/>
        <rFont val="Times New Roman"/>
        <family val="1"/>
      </rPr>
      <t xml:space="preserve"> В 1991-1996гг. -  водка (без стоимости посуды).</t>
    </r>
  </si>
  <si>
    <t>Просроченная кредиторская задолженность, млн. руб.</t>
  </si>
  <si>
    <t xml:space="preserve">Выпуск специалистов негосударственными образовательными учреждениями среднего профессионального образования, тыс. человек </t>
  </si>
  <si>
    <t>Высшее профессиональное образование</t>
  </si>
  <si>
    <t>Число образовательных учреждений высшего профессионального образования</t>
  </si>
  <si>
    <t>Уловлено и обезврежено загрязняющих атмосферу веществ в процентах от общего количества загрязняющих веществ, отходящих от стационарных источников</t>
  </si>
  <si>
    <t>Выбросы твердых загрязняющих атмосферу веществ, отходящих от стационарных источников, млн. т</t>
  </si>
  <si>
    <t>Выбросы газообразных и жидких загрязняющих атмосферу веществ, отходящих от стационарных источников - всего, млн. т</t>
  </si>
  <si>
    <t>Выбросы в атмосферу диоксида серы стационарными источниками, млн. т</t>
  </si>
  <si>
    <t>Выбросы в атмосферу оксида углерода стационарными источниками, млн. т</t>
  </si>
  <si>
    <t>Выбросы в атмосферу углеводородов (без ЛОС) стационарными источниками, млн.т</t>
  </si>
  <si>
    <t>Использование (утилизация) загрязняющих атмосферу веществ, уловленных очистными установками, млн. т</t>
  </si>
  <si>
    <t>Использование (утилизация) загрязняющих атмосферу веществ, уловленных очистными установками, в процентах от общего количества уловленных загрязняющих атмосферу веществ</t>
  </si>
  <si>
    <t>Число государственных природных заповедников</t>
  </si>
  <si>
    <t>Число национальных парков</t>
  </si>
  <si>
    <t>Численность населения, тыс.человек</t>
  </si>
  <si>
    <t>Эксплуатационная длина троллейбусных линий (на конец года), тыс. км</t>
  </si>
  <si>
    <t>Эксплуатационная длина путей метрополитена (на конец года), км</t>
  </si>
  <si>
    <t>Протяженность газопроводов (на конец года), тыс. км</t>
  </si>
  <si>
    <t>Протяженность нефтепроводов (на конец года), тыс. км</t>
  </si>
  <si>
    <t>Протяженность нефтепродуктопроводов     (на конец года), тыс. км</t>
  </si>
  <si>
    <t>Протяженность внутренних водных судоходных путей (на конец года), тыс. км</t>
  </si>
  <si>
    <t>Аварийность на транспорте</t>
  </si>
  <si>
    <t>Индексы потребительских цен на продовольственные товары  (декабрь к декабрю предыдущего года, в %)</t>
  </si>
  <si>
    <t>Индексы потребительских цен на непродовольственные товары  (декабрь к декабрю предыдущего года, в %)</t>
  </si>
  <si>
    <t>Индексы потребительских цен на услуги  (декабрь к декабрю предыдущего года, в %)</t>
  </si>
  <si>
    <t>10. СИСТЕМА НАЦИОНАЛЬНЫХ СЧЕТОВ</t>
  </si>
  <si>
    <t>11. ПРЕДПРИЯТИЯ И ОРГАНИЗАЦИИ</t>
  </si>
  <si>
    <t>Услуги дошкольного воспитания</t>
  </si>
  <si>
    <t>Услуги образования</t>
  </si>
  <si>
    <t>Услуги организаций культуры</t>
  </si>
  <si>
    <t>Экскурсионные услуги</t>
  </si>
  <si>
    <t>Санаторно-оздоровительные услуги</t>
  </si>
  <si>
    <t>Медицинские услуги</t>
  </si>
  <si>
    <t>Услуги физической культуры и спорта</t>
  </si>
  <si>
    <t>Число предприятий и организаций, заявивших при государственной регистрации в качестве основного вида экономической деятельности "Здравоохранение и предоставление социальных услуг"</t>
  </si>
  <si>
    <t>Уровень и динамика цен в производственном секторе</t>
  </si>
  <si>
    <t>уголь коксовый (коксующийся)</t>
  </si>
  <si>
    <r>
      <t xml:space="preserve">Нефть </t>
    </r>
    <r>
      <rPr>
        <vertAlign val="superscript"/>
        <sz val="10"/>
        <rFont val="Times New Roman"/>
        <family val="1"/>
      </rPr>
      <t>2)</t>
    </r>
  </si>
  <si>
    <t>Газ нефтяной попутный (газ горючий природный нефтяных месторождений)</t>
  </si>
  <si>
    <r>
      <t>Щебень</t>
    </r>
    <r>
      <rPr>
        <vertAlign val="superscript"/>
        <sz val="10"/>
        <rFont val="Times New Roman"/>
        <family val="1"/>
      </rPr>
      <t>3)</t>
    </r>
  </si>
  <si>
    <r>
      <t>Рыба свежая или охлажденная без произведенной на борту рыболовецких судов</t>
    </r>
    <r>
      <rPr>
        <vertAlign val="superscript"/>
        <sz val="10"/>
        <rFont val="Times New Roman"/>
        <family val="1"/>
      </rPr>
      <t>4)</t>
    </r>
  </si>
  <si>
    <r>
      <t>Рыба мороженая без произведенной на борту рыболовецких судов</t>
    </r>
    <r>
      <rPr>
        <vertAlign val="superscript"/>
        <sz val="10"/>
        <rFont val="Times New Roman"/>
        <family val="1"/>
      </rPr>
      <t>5)</t>
    </r>
  </si>
  <si>
    <t>Консеpвы pыбные всех видов</t>
  </si>
  <si>
    <r>
      <t>Cигареты</t>
    </r>
    <r>
      <rPr>
        <vertAlign val="superscript"/>
        <sz val="10"/>
        <rFont val="Times New Roman"/>
        <family val="1"/>
      </rPr>
      <t>8)</t>
    </r>
  </si>
  <si>
    <r>
      <t>Ткани льняные готовые</t>
    </r>
    <r>
      <rPr>
        <vertAlign val="superscript"/>
        <sz val="10"/>
        <rFont val="Times New Roman"/>
        <family val="1"/>
      </rPr>
      <t>9)</t>
    </r>
  </si>
  <si>
    <r>
      <t>Пальто и полупальто женские или для девочек</t>
    </r>
    <r>
      <rPr>
        <vertAlign val="superscript"/>
        <sz val="10"/>
        <rFont val="Times New Roman"/>
        <family val="1"/>
      </rPr>
      <t>10)</t>
    </r>
  </si>
  <si>
    <t>Кожтоваpы жесткие</t>
  </si>
  <si>
    <t xml:space="preserve"> </t>
  </si>
  <si>
    <t>Кожтоваpы юфтевые</t>
  </si>
  <si>
    <t>Среднемесячная номинальная начисленная заработная плата работающих в экономике, руб. (1992-1997 гг. тыс. рублей)</t>
  </si>
  <si>
    <t>Реальная начисленная заработная плата, в процентах к предыдущему году</t>
  </si>
  <si>
    <t>Социальное обеспечение</t>
  </si>
  <si>
    <r>
      <t>Оборот розничной торговли непродовольственными товарами (до 1998 г. - млрд. руб.), млн. руб.</t>
    </r>
    <r>
      <rPr>
        <vertAlign val="superscript"/>
        <sz val="10"/>
        <rFont val="Times New Roman"/>
        <family val="1"/>
      </rPr>
      <t>2)</t>
    </r>
  </si>
  <si>
    <t xml:space="preserve">Оборот розничной торговли торгующих организаций, включая индивидуальных предпринимателей вне рынка (до 1998 г. - млрд. руб.), млн. руб. </t>
  </si>
  <si>
    <t>Регистрировались цены на следующие непродовольственные товары:</t>
  </si>
  <si>
    <r>
      <t xml:space="preserve">6) </t>
    </r>
    <r>
      <rPr>
        <sz val="8"/>
        <rFont val="Times New Roman"/>
        <family val="1"/>
      </rPr>
      <t>В 1991-1996гг. - молоко (без стоимости посуды); в 2004-2008 гг. - молоко цельное  пастеризованное, стерилизованное 2,5-3,2% жирности.</t>
    </r>
  </si>
  <si>
    <r>
      <t xml:space="preserve">9) </t>
    </r>
    <r>
      <rPr>
        <sz val="8"/>
        <rFont val="Times New Roman"/>
        <family val="1"/>
      </rPr>
      <t>В 1991-1996гг. -  коньяк (без стоимости посуды).</t>
    </r>
  </si>
  <si>
    <r>
      <t>Пассажирооборот всех видов транспорта общего пользования</t>
    </r>
    <r>
      <rPr>
        <sz val="10"/>
        <rFont val="Times New Roman"/>
        <family val="1"/>
      </rPr>
      <t>, млрд. пасс-км</t>
    </r>
  </si>
  <si>
    <r>
      <t>автобусного транспорта</t>
    </r>
    <r>
      <rPr>
        <vertAlign val="superscript"/>
        <sz val="10"/>
        <rFont val="Times New Roman"/>
        <family val="1"/>
      </rPr>
      <t>1)</t>
    </r>
  </si>
  <si>
    <t xml:space="preserve">Инвестиции в основной капитал, в фактически действовавших ценах, млн. руб. (до 1998 г. - млрд. руб.) </t>
  </si>
  <si>
    <t xml:space="preserve">Индексы физического объема инвестиций в основной капитал, в процентах к предыдущему году (в сопоставимых ценах) </t>
  </si>
  <si>
    <r>
      <t>Структура инвестиций в основной капитал по видам основных фондов в фактически действовавших ценах.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, млн. руб  </t>
    </r>
  </si>
  <si>
    <t>Инвестиции  в жилища</t>
  </si>
  <si>
    <t xml:space="preserve">Продовольственные товары </t>
  </si>
  <si>
    <t xml:space="preserve">Первая группа </t>
  </si>
  <si>
    <t>Десятая группа</t>
  </si>
  <si>
    <t>Непродовольственные товары</t>
  </si>
  <si>
    <t>Услуги</t>
  </si>
  <si>
    <t>Продукция животноводства в сельскохозяйственных организациях (в фактически действовавших ценах), млрд. руб. (до 1998 г. - трлн. руб.)</t>
  </si>
  <si>
    <r>
      <t>Объем оборотной и последовательно используемой воды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 м</t>
    </r>
    <r>
      <rPr>
        <vertAlign val="superscript"/>
        <sz val="10"/>
        <rFont val="Times New Roman"/>
        <family val="1"/>
      </rPr>
      <t xml:space="preserve">3  </t>
    </r>
  </si>
  <si>
    <r>
      <t>Объем сброса сточных вод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 м</t>
    </r>
    <r>
      <rPr>
        <vertAlign val="superscript"/>
        <sz val="10"/>
        <rFont val="Times New Roman"/>
        <family val="1"/>
      </rPr>
      <t>3</t>
    </r>
  </si>
  <si>
    <r>
      <t>Выбросы загрязняющих веществ в атмосферный воздух от автотранспорта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млн. т</t>
    </r>
  </si>
  <si>
    <r>
      <t xml:space="preserve">Выбросы в атмосферу оксидов азота стационарными источниками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>, млн. т</t>
    </r>
  </si>
  <si>
    <r>
      <t>Образовалось отходов производства и потребления</t>
    </r>
    <r>
      <rPr>
        <vertAlign val="superscript"/>
        <sz val="10"/>
        <rFont val="Times New Roman"/>
        <family val="1"/>
      </rPr>
      <t xml:space="preserve"> 4)</t>
    </r>
    <r>
      <rPr>
        <sz val="10"/>
        <rFont val="Times New Roman"/>
        <family val="1"/>
      </rPr>
      <t>, млн. т</t>
    </r>
  </si>
  <si>
    <r>
      <t>Образовалось опасных отходов производства и потребления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, млн. т </t>
    </r>
  </si>
  <si>
    <r>
      <t>Использование и обезвреживание отходов производства и потребления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, млн. т </t>
    </r>
  </si>
  <si>
    <t>Субсидии на производство и импорт           (-)</t>
  </si>
  <si>
    <t>Субсидии на производство и импорт                 (-)</t>
  </si>
  <si>
    <t>Число родившихся, человек</t>
  </si>
  <si>
    <t>Число умерших, человек</t>
  </si>
  <si>
    <t>Ожидаемая продолжительность жизни при рождении,  лет:</t>
  </si>
  <si>
    <t>мужчины и женщины</t>
  </si>
  <si>
    <t>мужчины</t>
  </si>
  <si>
    <t>женщины</t>
  </si>
  <si>
    <t>Рождаемость</t>
  </si>
  <si>
    <t xml:space="preserve">Число родившихся у женщин, не состоявших в зарегистрированном браке:        </t>
  </si>
  <si>
    <t xml:space="preserve">человек </t>
  </si>
  <si>
    <t>в процентах от общего числа родившихся</t>
  </si>
  <si>
    <t>Смертность</t>
  </si>
  <si>
    <t>Число предприятий и организаций, заявивших при государственной регистрации в качестве основного вида экономической деятельности "Предоставление прочих коммунальных , социальных и персональных услуг"</t>
  </si>
  <si>
    <r>
      <t>Оборот организаций по видам экономической деятельности ( в фактически действовавших ценах, млрд.рублей)</t>
    </r>
    <r>
      <rPr>
        <vertAlign val="superscript"/>
        <sz val="10"/>
        <rFont val="Times New Roman"/>
        <family val="1"/>
      </rPr>
      <t>1)</t>
    </r>
  </si>
  <si>
    <t xml:space="preserve"> в том числе: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</si>
  <si>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</si>
  <si>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</si>
  <si>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</si>
  <si>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из нее:</t>
  </si>
  <si>
    <t>Урожайность зерновых и зернобобовых культур в хозяйствах всех категорий, ц с 1 га убранной площади</t>
  </si>
  <si>
    <r>
      <t>Расходы на выплату пособий и социальную помощь, млрд.руб. (до 1998 г. - трлн.руб.)</t>
    </r>
    <r>
      <rPr>
        <vertAlign val="superscript"/>
        <sz val="10"/>
        <rFont val="Times New Roman"/>
        <family val="1"/>
      </rPr>
      <t>2)</t>
    </r>
  </si>
  <si>
    <t>печатных изданий</t>
  </si>
  <si>
    <t>Птица сельскохозяйственная живая</t>
  </si>
  <si>
    <t xml:space="preserve">Молоко сырое крупного рогатого скота </t>
  </si>
  <si>
    <t>Яйца куриные</t>
  </si>
  <si>
    <t>Шерсть стриженая немытая</t>
  </si>
  <si>
    <t>Яблоки</t>
  </si>
  <si>
    <t>Пиво отечественное, за л</t>
  </si>
  <si>
    <t>нефтепродуктопроводного транспорта</t>
  </si>
  <si>
    <t>морского транспорта</t>
  </si>
  <si>
    <t>внутреннего водного транспорта</t>
  </si>
  <si>
    <t>воздушного транспорта (с 2000 г. включая грузооборот, выполненный нерегулярными перевозчиками)</t>
  </si>
  <si>
    <t>Пассажирские перевозки</t>
  </si>
  <si>
    <t>Перевозки пассажиров всеми видами транспорта общего пользования, млн. человек</t>
  </si>
  <si>
    <t>таксомоторным транспортом</t>
  </si>
  <si>
    <t>трамвайным транспортом</t>
  </si>
  <si>
    <t>торговля автотранспортными средствами и мотоциклами, их техническое обслуживание и ремонт</t>
  </si>
  <si>
    <t>через агентов, кроме торговли автотранспортными средствами и мотоциклами</t>
  </si>
  <si>
    <t>Изделия хлебобулочные из пшеничной муки</t>
  </si>
  <si>
    <t>Печенье сладкое</t>
  </si>
  <si>
    <t>Сахар (кроме сахара-сырца технического, жидкого сахара 
и сахарной пудры)</t>
  </si>
  <si>
    <t>Изделия макаронные без начинки, не подвергнутые тепловой обработке или не приготовленные каким-либо другим способом</t>
  </si>
  <si>
    <t xml:space="preserve">Водка </t>
  </si>
  <si>
    <t>Напитки безалкогольные прочие</t>
  </si>
  <si>
    <t>Ткани хлопчатобумажные ситцевые с массовой долей хлопка не менее 85 %</t>
  </si>
  <si>
    <t>Ткани хлопчатобумажные бязевые с массовой долей хлопка 
не менее 85 %</t>
  </si>
  <si>
    <t xml:space="preserve">Изделия трикотажные чулочно-носочные </t>
  </si>
  <si>
    <t>Одежда трикотажная верхняя</t>
  </si>
  <si>
    <t xml:space="preserve">Пиломатериалы обычные, не включенные в другие группировки, прочие </t>
  </si>
  <si>
    <t>Фанера клееная, состоящая только из листов древесины</t>
  </si>
  <si>
    <t>Плиты древесно-стружечные и аналогичные плиты из древесины и других одревесневших материалов</t>
  </si>
  <si>
    <t>Плиты древесно-волокнистые из древесины или других 
одревесневших материалов</t>
  </si>
  <si>
    <t>Бумага газетная в рулонах или листах</t>
  </si>
  <si>
    <t>Бумага офсетная для печати</t>
  </si>
  <si>
    <t>Заболеваемость психическими расстройствами и расстройствами поведения (взято под наблюдение больных в отчетном году с диагнозом, установленным впервые в жизни), тыс.человек</t>
  </si>
  <si>
    <t>Заболеваемость детей в возрасте 0-14 лет и подростков в возрасте 15-17 лет наркоманией, человек</t>
  </si>
  <si>
    <r>
      <t xml:space="preserve">577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</si>
  <si>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 xml:space="preserve">568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</si>
  <si>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t>Заболеваемость детей в возрасте 0-14 лет и подростков в возрасте 15-17 лет токсикоманией, человек</t>
  </si>
  <si>
    <r>
      <t xml:space="preserve">756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</si>
  <si>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 xml:space="preserve">658 </t>
    </r>
    <r>
      <rPr>
        <vertAlign val="superscript"/>
        <sz val="10"/>
        <rFont val="Times New Roman"/>
        <family val="1"/>
      </rPr>
      <t>2)</t>
    </r>
  </si>
  <si>
    <r>
      <t>1)</t>
    </r>
    <r>
      <rPr>
        <sz val="8"/>
        <rFont val="Times New Roman"/>
        <family val="1"/>
      </rPr>
      <t xml:space="preserve"> До 1999 г. - включая болезни нервной системы и органов чувств.</t>
    </r>
  </si>
  <si>
    <r>
      <t xml:space="preserve">2) </t>
    </r>
    <r>
      <rPr>
        <sz val="8"/>
        <rFont val="Times New Roman"/>
        <family val="1"/>
      </rPr>
      <t>В 1991-1992 гг. - подростки в возрасте 15-19 лет.</t>
    </r>
  </si>
  <si>
    <t>Инвалидность населения</t>
  </si>
  <si>
    <t>Общеэкономические показатели</t>
  </si>
  <si>
    <t xml:space="preserve">Выпуск специалистов образовательными учреждениями высшего профессионального образования, тыс. человек </t>
  </si>
  <si>
    <t>Выпуск специалистов государственными и муниципальными образовательными учреждениями высшего профессионального образования, тыс. человек</t>
  </si>
  <si>
    <t xml:space="preserve">Выпуск специалистов негосударственными образовательными учреждениями высшего профессионального образования, тыс. человек </t>
  </si>
  <si>
    <t>7. ЗДРАВООХРАНЕНИЕ</t>
  </si>
  <si>
    <t>Лечебно-профилактическая помощь населению</t>
  </si>
  <si>
    <t>Число больничных учреждений, тыс.</t>
  </si>
  <si>
    <r>
      <t>Сводный индекс цен строительной продукции (на конец периода, в % к декабрю предыдущего периода; 1992-1995 гг. в разах)</t>
    </r>
    <r>
      <rPr>
        <vertAlign val="superscript"/>
        <sz val="10"/>
        <rFont val="Times New Roman"/>
        <family val="1"/>
      </rPr>
      <t xml:space="preserve">28) </t>
    </r>
  </si>
  <si>
    <r>
      <t xml:space="preserve">1) </t>
    </r>
    <r>
      <rPr>
        <sz val="8"/>
        <rFont val="Times New Roman"/>
        <family val="1"/>
      </rPr>
      <t>До 2009 г. – уголь энергетический каменный.</t>
    </r>
  </si>
  <si>
    <r>
      <t>2)</t>
    </r>
    <r>
      <rPr>
        <sz val="8"/>
        <rFont val="Times New Roman"/>
        <family val="1"/>
      </rPr>
      <t xml:space="preserve"> До 2009 г. – нефть добытая (включая газовый конденсат).</t>
    </r>
  </si>
  <si>
    <r>
      <t>3)</t>
    </r>
    <r>
      <rPr>
        <sz val="8"/>
        <rFont val="Times New Roman"/>
        <family val="1"/>
      </rPr>
      <t xml:space="preserve"> До 2009 г. – щебень и гравий.</t>
    </r>
  </si>
  <si>
    <r>
      <t>4)</t>
    </r>
    <r>
      <rPr>
        <sz val="8"/>
        <rFont val="Times New Roman"/>
        <family val="1"/>
      </rPr>
      <t xml:space="preserve"> 1991-1995, 2002-2009 гг. - на конец года; 1997- 2001 гг. - на 1 октября, за 1996 г. -  данные не разрабатывались.</t>
    </r>
  </si>
  <si>
    <t>Мощности по добыче и переработке:</t>
  </si>
  <si>
    <t>угля, млн. т</t>
  </si>
  <si>
    <t>руды свинцово-цинковой, тыс. т</t>
  </si>
  <si>
    <t>руды золотосодержащей, тыс. т</t>
  </si>
  <si>
    <t>нефти, млн. т</t>
  </si>
  <si>
    <r>
      <t>газа, млрд. м</t>
    </r>
    <r>
      <rPr>
        <vertAlign val="superscript"/>
        <sz val="10"/>
        <rFont val="Times New Roman"/>
        <family val="1"/>
      </rPr>
      <t>3</t>
    </r>
  </si>
  <si>
    <t>cкважины:</t>
  </si>
  <si>
    <t xml:space="preserve">   нефтяные, тыс. </t>
  </si>
  <si>
    <t xml:space="preserve">   газовые</t>
  </si>
  <si>
    <t>Мощности по производству:</t>
  </si>
  <si>
    <t>стали, тыс. т</t>
  </si>
  <si>
    <t>готового проката черных металлов, млн. т</t>
  </si>
  <si>
    <t>стальных труб, тыс. т</t>
  </si>
  <si>
    <t>кислоты серной в моногидрате, тыс. т</t>
  </si>
  <si>
    <t>Оборот оптовой торговли, в процентах к предыдущему году (в сопоставимых ценах)</t>
  </si>
  <si>
    <r>
      <t>Коэффициент Джини</t>
    </r>
    <r>
      <rPr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(индекс концентрации доходов)</t>
    </r>
  </si>
  <si>
    <r>
      <t>Коэффициент фондов</t>
    </r>
    <r>
      <rPr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(коэффициент дифференциации доходов), в разах</t>
    </r>
  </si>
  <si>
    <r>
      <t>Колготки женские эластичные плотностью 15-20 DEN</t>
    </r>
    <r>
      <rPr>
        <vertAlign val="superscript"/>
        <sz val="10"/>
        <rFont val="Times New Roman"/>
        <family val="1"/>
      </rPr>
      <t>12)</t>
    </r>
  </si>
  <si>
    <r>
      <t>Бензин автомобильный марки А-76 (АИ-80)</t>
    </r>
    <r>
      <rPr>
        <vertAlign val="superscript"/>
        <sz val="10"/>
        <rFont val="Times New Roman"/>
        <family val="1"/>
      </rPr>
      <t>14)</t>
    </r>
    <r>
      <rPr>
        <sz val="10"/>
        <rFont val="Times New Roman"/>
        <family val="1"/>
      </rPr>
      <t>, за л</t>
    </r>
  </si>
  <si>
    <r>
      <t>Корвалол, капли</t>
    </r>
    <r>
      <rPr>
        <vertAlign val="superscript"/>
        <sz val="10"/>
        <rFont val="Times New Roman"/>
        <family val="1"/>
      </rPr>
      <t>15)</t>
    </r>
    <r>
      <rPr>
        <sz val="10"/>
        <rFont val="Times New Roman"/>
        <family val="1"/>
      </rPr>
      <t>,  за 25 мл</t>
    </r>
  </si>
  <si>
    <t>Число гостиниц и аналогичных средств размещения</t>
  </si>
  <si>
    <t>Показатели естественного движения населения</t>
  </si>
  <si>
    <t>Урожайность подсолнечника в хозяйствах всех категорий, ц с 1 га убранной площади</t>
  </si>
  <si>
    <t>Урожайность картофеля в хозяйствах всех категорий, ц с 1 га убранной площади</t>
  </si>
  <si>
    <t>Урожайность овощей в хозяйствах всех категорий, ц с 1 га убранной площади</t>
  </si>
  <si>
    <t xml:space="preserve">Площадь плодово-ягодных насаждений в хозяйствах всех категорий, тыс. га  </t>
  </si>
  <si>
    <t>Посевные площади сахарной свеклы (фабричной) в хозяйствах всех категорий, тыс. га</t>
  </si>
  <si>
    <t xml:space="preserve">Площадь виноградных насаждений в хозяйствах всех категорий, тыс. га </t>
  </si>
  <si>
    <t>Валовой сбор плодов и ягод в хозяйствах всех категорий, тыс. т</t>
  </si>
  <si>
    <t>Валовой сбор винограда в хозяйствах всех категорий, тыс. т</t>
  </si>
  <si>
    <t>Поголовье крупного рогатого скота в хозяйствах всех категорий (на конец года), млн. голов</t>
  </si>
  <si>
    <t>Поголовье коров в хозяйствах всех категорий (на конец года), млн. голов</t>
  </si>
  <si>
    <r>
      <t>Оборот розничной торговли пищевыми продуктами, включая напитки, и табачными изделиями (до 1998 г. - млрд.руб.), млн.руб.</t>
    </r>
    <r>
      <rPr>
        <vertAlign val="superscript"/>
        <sz val="10"/>
        <rFont val="Times New Roman"/>
        <family val="1"/>
      </rPr>
      <t>1)</t>
    </r>
  </si>
  <si>
    <r>
      <t>4)</t>
    </r>
    <r>
      <rPr>
        <sz val="8"/>
        <rFont val="Times New Roman"/>
        <family val="1"/>
      </rPr>
      <t xml:space="preserve"> 2002, 2003 гг. - по данным бывш. Министерства природных ресурсов Российской Федерации,  2004-2009 гг. - по данным Ростехнадзора, с 2010 г. - по данным Росприроднадзора.</t>
    </r>
  </si>
  <si>
    <r>
      <t>Продажа мяса и птицы (включая пищевые субпродукты),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тыс. т</t>
    </r>
  </si>
  <si>
    <r>
      <t>4)</t>
    </r>
    <r>
      <rPr>
        <sz val="8"/>
        <rFont val="Times New Roman"/>
        <family val="1"/>
      </rPr>
      <t>Оценка Росстата на основе балансового метода.</t>
    </r>
  </si>
  <si>
    <r>
      <t>5)</t>
    </r>
    <r>
      <rPr>
        <sz val="8"/>
        <rFont val="Times New Roman"/>
        <family val="1"/>
      </rPr>
      <t>С 2010г. данные не формируются.</t>
    </r>
  </si>
  <si>
    <r>
      <t>Продажа растительных масел,</t>
    </r>
    <r>
      <rPr>
        <vertAlign val="superscript"/>
        <sz val="10"/>
        <rFont val="Times New Roman"/>
        <family val="1"/>
      </rPr>
      <t xml:space="preserve">4) </t>
    </r>
    <r>
      <rPr>
        <sz val="10"/>
        <rFont val="Times New Roman"/>
        <family val="1"/>
      </rPr>
      <t>тыс .т</t>
    </r>
  </si>
  <si>
    <r>
      <t>Продажа животных масел,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тыс. т</t>
    </r>
  </si>
  <si>
    <r>
      <t>Продажа сахара,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тыс. т</t>
    </r>
  </si>
  <si>
    <r>
      <t>Продажа картофеля,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тыс. т</t>
    </r>
  </si>
  <si>
    <r>
      <t>Продажа овощей,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тыс. т</t>
    </r>
  </si>
  <si>
    <r>
      <t>Продажа хлебных продуктов,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млн. т</t>
    </r>
  </si>
  <si>
    <r>
      <t>Продажа сигарет и папирос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млрд.шт.</t>
    </r>
  </si>
  <si>
    <r>
      <t>Численность учителей в государственных и муниципальных общеобразовательных учреждениях (без вечерних (сменных) общеобразовательных учреждений), тыс. человек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</si>
  <si>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r>
      <t>Число трамвайных вагонов</t>
    </r>
    <r>
      <rPr>
        <sz val="10"/>
        <rFont val="Times New Roman"/>
        <family val="1"/>
      </rPr>
      <t xml:space="preserve"> (на конец года), тыс. шт.</t>
    </r>
  </si>
  <si>
    <r>
      <t>Число вагонов метрополитена</t>
    </r>
    <r>
      <rPr>
        <sz val="10"/>
        <rFont val="Times New Roman"/>
        <family val="1"/>
      </rPr>
      <t xml:space="preserve"> (на конец года), тыс. шт.</t>
    </r>
  </si>
  <si>
    <t>Число телефонных аппаратов (включая таксофоны) телефонной сети общего пользования - всего, тыс. шт.</t>
  </si>
  <si>
    <t>Объем коммунальных услуг, млн. руб. (до 1998 г. млрд. руб.)</t>
  </si>
  <si>
    <r>
      <t>Объем жилищных услуг, млн. руб. (до 1998 г. млрд. руб.)</t>
    </r>
    <r>
      <rPr>
        <vertAlign val="superscript"/>
        <sz val="10"/>
        <rFont val="Times New Roman"/>
        <family val="1"/>
      </rPr>
      <t>2)</t>
    </r>
  </si>
  <si>
    <r>
      <t>2)</t>
    </r>
    <r>
      <rPr>
        <sz val="8"/>
        <rFont val="Times New Roman"/>
        <family val="1"/>
      </rPr>
      <t xml:space="preserve"> До 1996 г. с учетом коммунальных услуг, до 2002 г. - с учетом услуг гостиниц и аналогичных средств размещения</t>
    </r>
  </si>
  <si>
    <r>
      <t>Объем услуг физической культуры и спорта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
(1993-1997 гг. - тыс. руб.)</t>
    </r>
  </si>
  <si>
    <r>
      <t>1)</t>
    </r>
    <r>
      <rPr>
        <sz val="8"/>
        <rFont val="Times New Roman"/>
        <family val="1"/>
      </rPr>
      <t>За 2003-2010 гг. данные рассчитаны с использованием численности населения, пересчитанной с учетом итогов Всероссийской переписи населения 2010 года.</t>
    </r>
  </si>
  <si>
    <t>Средние фактические экспортные цены на основные товары, долларов США за тонну</t>
  </si>
  <si>
    <t>Сектор "Финансовые корпорации"</t>
  </si>
  <si>
    <t>Сектор "Государственное управление"</t>
  </si>
  <si>
    <t>Сектор "Домашние хозяйства"</t>
  </si>
  <si>
    <t>Сектор "Некоммерческие организации, обслуживающие домашние хозяйства"</t>
  </si>
  <si>
    <t>Валовая добавленная стоимость по видам экономической деятельности и секторам (в текущих ценах; миллионов рублей)</t>
  </si>
  <si>
    <t>Оплата труда наемных работников (в текущих ценах; миллионов рублей)</t>
  </si>
  <si>
    <t>Итого  по видам деятельности</t>
  </si>
  <si>
    <r>
      <t xml:space="preserve">2) </t>
    </r>
    <r>
      <rPr>
        <sz val="8"/>
        <rFont val="Times New Roman"/>
        <family val="1"/>
      </rPr>
      <t xml:space="preserve">Агрегированный индекс производства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воды". С учетом поправки на неформальную деятельность. Динамика производства с  2006 г. по Российской Федерации уточнена в связи с осуществлением ретроспективного пересчета индексов производства на основе нового (2008)  базисного года, внедрением Общероссийского классификатора продукции по видам экономической деятельности (ОКПД), гармонизированным со Статистической классификацией продукции по видам деятельности в Европейском экономическом сообществе (CPA 2002), а также с учетом внесенных хозяйствующими субъектами изменений в данные о производстве товаров и услуг. </t>
    </r>
  </si>
  <si>
    <r>
      <t xml:space="preserve">3) </t>
    </r>
    <r>
      <rPr>
        <sz val="8"/>
        <rFont val="Times New Roman"/>
        <family val="1"/>
      </rPr>
      <t>С учетом поправки на неформальную деятельность.</t>
    </r>
  </si>
  <si>
    <r>
      <t xml:space="preserve">4) </t>
    </r>
    <r>
      <rPr>
        <sz val="8"/>
        <rFont val="Times New Roman"/>
        <family val="1"/>
      </rPr>
      <t>Без субъектов малого предпринимательства.</t>
    </r>
  </si>
  <si>
    <t>бурого рядового (лигнита)</t>
  </si>
  <si>
    <t>Производство масла сливочного и паст масляных,  тыс.т</t>
  </si>
  <si>
    <t>Производство сахара белого свекловичного и тростникового в твердом состоянии, тыс. т</t>
  </si>
  <si>
    <t>Нефть, поступившая на переработку (первичная переработка нефти), млн. т</t>
  </si>
  <si>
    <t>Внесение минеральных удобрений под посевы в сельскохозяйственных организациях, млн. т</t>
  </si>
  <si>
    <r>
      <t>Численность среднего медицинского персонала на 10 000 человек населения</t>
    </r>
    <r>
      <rPr>
        <vertAlign val="superscript"/>
        <sz val="10"/>
        <rFont val="Times New Roman"/>
        <family val="1"/>
      </rPr>
      <t>1)</t>
    </r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</si>
  <si>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</si>
  <si>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</si>
  <si>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обрабатывающие производства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</si>
  <si>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</si>
  <si>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</si>
  <si>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</si>
  <si>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</si>
  <si>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</si>
  <si>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r>
      <t>Производство материалы кровельные и гидроизоляционные рулонные  из асфальта или аналогичных материалов (нефтяного  битума, каменноугольного пека и т.д.), млн.м</t>
    </r>
    <r>
      <rPr>
        <vertAlign val="superscript"/>
        <sz val="10"/>
        <rFont val="Times New Roman"/>
        <family val="1"/>
      </rPr>
      <t>2</t>
    </r>
  </si>
  <si>
    <t>44,3</t>
  </si>
  <si>
    <t>50,4</t>
  </si>
  <si>
    <t>5,2</t>
  </si>
  <si>
    <t>5,3</t>
  </si>
  <si>
    <t>3,2</t>
  </si>
  <si>
    <t>4,4</t>
  </si>
  <si>
    <t>17,8</t>
  </si>
  <si>
    <t>20,2</t>
  </si>
  <si>
    <t>7,5</t>
  </si>
  <si>
    <t>8,3</t>
  </si>
  <si>
    <t>Производство турбин паровых, млн. кВт</t>
  </si>
  <si>
    <t>Производство турбин на водяном паре и турбин паровых прочих, млн. кВт</t>
  </si>
  <si>
    <r>
      <t>Численность почтальонов на 10000 человек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:</t>
    </r>
  </si>
  <si>
    <r>
      <t>Число квартирных телефонных аппаратов на 1000 человек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шт.:</t>
    </r>
  </si>
  <si>
    <r>
      <t>Общий коэффициент разводимости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на 1000 человек населения</t>
    </r>
  </si>
  <si>
    <r>
      <t>Умершие от всех причин смерти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на 100 000 человек населения</t>
    </r>
  </si>
  <si>
    <t>Число школ-интернатов для детей-сирот и детей, оставшихся без попечения родителей</t>
  </si>
  <si>
    <t>Число школ-интернатов для детей с ограниченными возможностями здоровья</t>
  </si>
  <si>
    <t>Общее образование</t>
  </si>
  <si>
    <t>Число общеобразовательных учреждений</t>
  </si>
  <si>
    <t>Число государственных и муниципальных общеобразовательных учреждений (без вечерних (сменных) общеобразовательных учреждений)</t>
  </si>
  <si>
    <t xml:space="preserve">Число негосударственных общеобразовательных учреждений </t>
  </si>
  <si>
    <t xml:space="preserve">Число государственных и муниципальных вечерних (сменных) общеобразовательных учреждений </t>
  </si>
  <si>
    <t xml:space="preserve">Коэффициент младенческой смертности, на 1000 родившихся живыми </t>
  </si>
  <si>
    <t>Браки и разводы</t>
  </si>
  <si>
    <r>
      <t xml:space="preserve">4) </t>
    </r>
    <r>
      <rPr>
        <sz val="8"/>
        <rFont val="Times New Roman"/>
        <family val="1"/>
      </rPr>
      <t>В 1991-1996гг. - масло животное (сливочное, топленое).</t>
    </r>
  </si>
  <si>
    <r>
      <t xml:space="preserve">2) </t>
    </r>
    <r>
      <rPr>
        <sz val="8"/>
        <rFont val="Times New Roman"/>
        <family val="1"/>
      </rPr>
      <t>В 1991-1996гг. - колбаса вареная.</t>
    </r>
  </si>
  <si>
    <r>
      <t>1)</t>
    </r>
    <r>
      <rPr>
        <sz val="8"/>
        <rFont val="Times New Roman"/>
        <family val="1"/>
      </rPr>
      <t xml:space="preserve"> В 1991-1996гг. - мясо птицы.</t>
    </r>
  </si>
  <si>
    <r>
      <t xml:space="preserve">11) </t>
    </r>
    <r>
      <rPr>
        <sz val="8"/>
        <rFont val="Times New Roman"/>
        <family val="1"/>
      </rPr>
      <t>В 1991-1996 гг. - джемпер (свитер, жакет) для взрослых.</t>
    </r>
  </si>
  <si>
    <r>
      <t xml:space="preserve">12) </t>
    </r>
    <r>
      <rPr>
        <sz val="8"/>
        <rFont val="Times New Roman"/>
        <family val="1"/>
      </rPr>
      <t>В 1991-1996 гг. - колготки женские.</t>
    </r>
  </si>
  <si>
    <r>
      <t xml:space="preserve">13) </t>
    </r>
    <r>
      <rPr>
        <sz val="8"/>
        <rFont val="Times New Roman"/>
        <family val="1"/>
      </rPr>
      <t>В 1994-1996 гг. - ювелирные изделия из золота.</t>
    </r>
  </si>
  <si>
    <r>
      <t xml:space="preserve">15) </t>
    </r>
    <r>
      <rPr>
        <sz val="8"/>
        <rFont val="Times New Roman"/>
        <family val="1"/>
      </rPr>
      <t>В 1994-1996 гг. - валокордин, корвалол.</t>
    </r>
  </si>
  <si>
    <r>
      <t xml:space="preserve">14) </t>
    </r>
    <r>
      <rPr>
        <sz val="8"/>
        <rFont val="Times New Roman"/>
        <family val="1"/>
      </rPr>
      <t>В 1991-1996 гг. - бензин.</t>
    </r>
  </si>
  <si>
    <r>
      <t xml:space="preserve">5) </t>
    </r>
    <r>
      <rPr>
        <sz val="8"/>
        <rFont val="Times New Roman"/>
        <family val="1"/>
      </rPr>
      <t>В 1991-1996гг. - масло растительное.</t>
    </r>
  </si>
  <si>
    <t>Регистрировались цены на следующие услуги:</t>
  </si>
  <si>
    <r>
      <t>16)</t>
    </r>
    <r>
      <rPr>
        <sz val="8"/>
        <rFont val="Times New Roman"/>
        <family val="1"/>
      </rPr>
      <t xml:space="preserve"> В 1991-2006 гг. – ремонт отечественных телевизоров цветного изображения (без стоимости деталей).</t>
    </r>
  </si>
  <si>
    <r>
      <t xml:space="preserve">17) </t>
    </r>
    <r>
      <rPr>
        <sz val="8"/>
        <rFont val="Times New Roman"/>
        <family val="1"/>
      </rPr>
      <t>В 1997-2003 гг. – ремонт холодильников (без стоимости деталей).</t>
    </r>
  </si>
  <si>
    <r>
      <t xml:space="preserve">18) </t>
    </r>
    <r>
      <rPr>
        <sz val="8"/>
        <rFont val="Times New Roman"/>
        <family val="1"/>
      </rPr>
      <t>В 1991-1996 гг. - химическая чистка пальто (зимнего, демисезонного), полупальто, мужского костюма.</t>
    </r>
  </si>
  <si>
    <r>
      <t xml:space="preserve">20) </t>
    </r>
    <r>
      <rPr>
        <sz val="8"/>
        <rFont val="Times New Roman"/>
        <family val="1"/>
      </rPr>
      <t>В 1991-1996 гг. - стрижка с укладкой феном или бигуди.</t>
    </r>
  </si>
  <si>
    <r>
      <t xml:space="preserve">21) </t>
    </r>
    <r>
      <rPr>
        <sz val="8"/>
        <rFont val="Times New Roman"/>
        <family val="1"/>
      </rPr>
      <t>В 1991-1996 гг. - рытье могилы.</t>
    </r>
  </si>
  <si>
    <r>
      <t xml:space="preserve">22) </t>
    </r>
    <r>
      <rPr>
        <sz val="8"/>
        <rFont val="Times New Roman"/>
        <family val="1"/>
      </rPr>
      <t>В 1991-1998 гг. - городской автобус.</t>
    </r>
  </si>
  <si>
    <r>
      <t xml:space="preserve">23) </t>
    </r>
    <r>
      <rPr>
        <sz val="8"/>
        <rFont val="Times New Roman"/>
        <family val="1"/>
      </rPr>
      <t>В 1991-1996 гг. - пересылка письма.</t>
    </r>
  </si>
  <si>
    <r>
      <t>24)</t>
    </r>
    <r>
      <rPr>
        <sz val="8"/>
        <rFont val="Times New Roman"/>
        <family val="1"/>
      </rPr>
      <t xml:space="preserve"> В 1991-1996 гг. - отправка телеграммы.</t>
    </r>
  </si>
  <si>
    <t>посылок</t>
  </si>
  <si>
    <t>почтовых переводов денежных средств</t>
  </si>
  <si>
    <t>Средние цены на приобретенные промышленными организациями основные виды топливно-энергетических ресурсов (рублей за единицу измерения)</t>
  </si>
  <si>
    <t>Нефть, за т</t>
  </si>
  <si>
    <t>Электроэнергия, за тыс. кВт×ч</t>
  </si>
  <si>
    <t>Пшеница</t>
  </si>
  <si>
    <t>Рожь</t>
  </si>
  <si>
    <t>Просо</t>
  </si>
  <si>
    <t>Гречиха</t>
  </si>
  <si>
    <t>Кукуруза</t>
  </si>
  <si>
    <t>Ячмень</t>
  </si>
  <si>
    <t>Зернобобовые</t>
  </si>
  <si>
    <t>Овес</t>
  </si>
  <si>
    <t>Сахарная свекла</t>
  </si>
  <si>
    <t>Помидоры</t>
  </si>
  <si>
    <t>Огурцы</t>
  </si>
  <si>
    <t>Капуста</t>
  </si>
  <si>
    <t>Морковь</t>
  </si>
  <si>
    <t>Свекла столовая</t>
  </si>
  <si>
    <t>Виноград</t>
  </si>
  <si>
    <t>Скот и птица (в живом весе)</t>
  </si>
  <si>
    <t>Средние цены производителей сельскохозяйственной продукции (в среднем за год; рублей за тонну; до 1998 г.- в тыс.руб.)</t>
  </si>
  <si>
    <t>Индексы тарифов на грузовые перевозки (на конец периода, в % к декабрю предыдущего периода; 1992-1995 гг. - в разах)</t>
  </si>
  <si>
    <r>
      <t>Грузовой транспорт</t>
    </r>
    <r>
      <rPr>
        <sz val="12"/>
        <rFont val="Times New Roman"/>
        <family val="1"/>
      </rPr>
      <t xml:space="preserve"> - </t>
    </r>
    <r>
      <rPr>
        <sz val="10"/>
        <rFont val="Times New Roman"/>
        <family val="1"/>
      </rPr>
      <t>всего</t>
    </r>
  </si>
  <si>
    <t>из него:</t>
  </si>
  <si>
    <t>железнодорожный</t>
  </si>
  <si>
    <t>автомобильный</t>
  </si>
  <si>
    <t>трубопроводный</t>
  </si>
  <si>
    <t>морской</t>
  </si>
  <si>
    <t>внутренний водный</t>
  </si>
  <si>
    <t>воздушный</t>
  </si>
  <si>
    <r>
      <t>2)</t>
    </r>
    <r>
      <rPr>
        <sz val="8"/>
        <rFont val="Times New Roman"/>
        <family val="1"/>
      </rPr>
      <t xml:space="preserve"> На основании Федерального закона от 24 октября 1997г. № 134-ФЗ "О прожиточном минимуме в Российской Федерации" с 2005г. изменен состав потребительской корзины для определения величины прожиточного минимума. В результате пересмотра состава потребительской корзины величина прожиточного минимума возросла на 7%, при этом для пенсионеров она увеличилась на 13%, трудоспособного населения и детей – на 5%.</t>
    </r>
  </si>
  <si>
    <t>Производство труб и муфт асбестоцементных, тыс.км условных труб</t>
  </si>
  <si>
    <r>
      <t>Подготовлено (выпущено) квалифицированных рабочих и служащих по программам начального профессионального образования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тыс.человек</t>
    </r>
  </si>
  <si>
    <r>
      <t>Средний размер вклада на рублевых счетах в Сбербанке России, на начало года; руб. (до 1998 г. - без учёта изменения нарицательной стоимости)</t>
    </r>
    <r>
      <rPr>
        <vertAlign val="superscript"/>
        <sz val="10"/>
        <rFont val="Times New Roman"/>
        <family val="1"/>
      </rPr>
      <t>19)</t>
    </r>
  </si>
  <si>
    <r>
      <t>Средний размер вклада на валютных счетах в Сбербанке России, на начало года; руб.</t>
    </r>
    <r>
      <rPr>
        <vertAlign val="superscript"/>
        <sz val="10"/>
        <rFont val="Times New Roman"/>
        <family val="1"/>
      </rPr>
      <t>20)</t>
    </r>
  </si>
  <si>
    <t>Глубокое разведочное бурение, тыс. м</t>
  </si>
  <si>
    <t>Глубокое разведочное бурение на нефть и газ, тыс. м</t>
  </si>
  <si>
    <t>Число детских оздоровительных учреждений, тыс.</t>
  </si>
  <si>
    <t>Численность детей в детских оздоровительных учреждениях, тыс.человек</t>
  </si>
  <si>
    <t>Число спортивных сооружений - спортивные залы, тыс.</t>
  </si>
  <si>
    <t>Число спортивных сооружений - плавательные бассейны</t>
  </si>
  <si>
    <t>Число спортивных сооружений - плоскостные спортивные сооружения (площадки и поля), тыс.</t>
  </si>
  <si>
    <t>Численность занимавшихся в спортивных секциях и группах, тыс.человек</t>
  </si>
  <si>
    <t>Метамизол натрия (Анальгин отечественный), 500 мг, за 10 таблеток</t>
  </si>
  <si>
    <t>Ацетилсалициловая кислота (Аспирин отечественный), 500 мг, за 10 таблеток</t>
  </si>
  <si>
    <t>17. СВЯЗЬ</t>
  </si>
  <si>
    <t>Отправлено (исходящий обмен), млн.:</t>
  </si>
  <si>
    <t>сыра твердых сортов (без плавленых), т  в смену</t>
  </si>
  <si>
    <t>сахара-песка, тыс. ц переработки свеклы в сутки</t>
  </si>
  <si>
    <t>изделий кондитерских, тыс. т</t>
  </si>
  <si>
    <t>масла растительного, т  переработки маслосемян в сутки методом экстракции</t>
  </si>
  <si>
    <t>хлебобулочных изделий, т  в сутки</t>
  </si>
  <si>
    <t>Мощности по охране окружающей среды:</t>
  </si>
  <si>
    <r>
      <t>станции для очистки сточных вод, млн.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в сутки</t>
    </r>
  </si>
  <si>
    <r>
      <t>системы оборотного водоснабжения,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в сутки</t>
    </r>
  </si>
  <si>
    <r>
      <t>установки для улавливания и обезвреживания вредных веществ из отходящих газов,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газа в час</t>
    </r>
  </si>
  <si>
    <t>Построено:</t>
  </si>
  <si>
    <t>электростанций турбинных,  млн. кВт</t>
  </si>
  <si>
    <t xml:space="preserve">     в том числе гидроэлектростанций</t>
  </si>
  <si>
    <t>трансформаторных понизительных подстанций напряжением 35 кВ и выше, млн. кВ.А</t>
  </si>
  <si>
    <t>котлов паровых на теплоэлектро-централях, т  в час</t>
  </si>
  <si>
    <t>фабрик углеобогатительных, млн. т переработки угля</t>
  </si>
  <si>
    <t>помещений для содержания крупного рогатого скота, тыс.мест</t>
  </si>
  <si>
    <t>помещений для содержания свиней, тыс. мест</t>
  </si>
  <si>
    <t>Электропылесосы</t>
  </si>
  <si>
    <t>Часы бытовые</t>
  </si>
  <si>
    <t>Электродвигатели переменного тока с высотой оси вращения 63-355 мм</t>
  </si>
  <si>
    <t>Автобусы</t>
  </si>
  <si>
    <t>Вагоны грузовые</t>
  </si>
  <si>
    <t>Использование вторичных горючих энергетических ресурсов, млн.т условного топлива</t>
  </si>
  <si>
    <t>Ввод в действие жилых домов организациями различных форм собственности, млн.кв.м общей площади, в том числе:</t>
  </si>
  <si>
    <t xml:space="preserve">государственная, из нее: </t>
  </si>
  <si>
    <t xml:space="preserve">федеральная </t>
  </si>
  <si>
    <t>Индексы потребительских цен на товары и услуги (декабрь к декабрю предыдущего года, в %)</t>
  </si>
  <si>
    <t>Выбыло из Российской Федерации в страны СНГ и страны дальнего зарубежья, челеловек</t>
  </si>
  <si>
    <t>Выбыло из Российской Федерации в страны СНГ</t>
  </si>
  <si>
    <t>Выбыло из Российской Федерации в страны дальнего зарубежья</t>
  </si>
  <si>
    <t xml:space="preserve">Прибыло в Российскую Федерацию из стран СНГ, человек </t>
  </si>
  <si>
    <t>Прибыло в Российскую Федерацию из стран дальнего зарубежья, человек</t>
  </si>
  <si>
    <t>4. ТРУД</t>
  </si>
  <si>
    <t>Численность экономически активного населения – всего, тысяч человек</t>
  </si>
  <si>
    <t>Занятые в экономике – всего, тысяч человек</t>
  </si>
  <si>
    <t>Безработные – всего, тысяч человек</t>
  </si>
  <si>
    <t>Численность безработных, зарегистрированных в государственных учреждениях службы занятости (на конец года) – всего, тысяч   человек</t>
  </si>
  <si>
    <t>Из них безработные, которым назначено пособие по безработице – всего, тысяч человек</t>
  </si>
  <si>
    <t>9. ПРАВОНАРУШЕНИЯ</t>
  </si>
  <si>
    <t>Число зарегистрированных преступлений, тыс.</t>
  </si>
  <si>
    <t>Волокна и нити искусственные</t>
  </si>
  <si>
    <t>Известь технологическая</t>
  </si>
  <si>
    <t>Трубы стальные</t>
  </si>
  <si>
    <t>Пpокат алюминиевый</t>
  </si>
  <si>
    <t>Краны мостовые электрические общего назначения</t>
  </si>
  <si>
    <t>Погpузчики унивеpсальные сельскохозяйственного назначения</t>
  </si>
  <si>
    <t>Комбайны зеpноубоpочные</t>
  </si>
  <si>
    <t>Станки металлорежущие</t>
  </si>
  <si>
    <t>Станки деревообрабатывающие</t>
  </si>
  <si>
    <t>Электpодвигатели пеpеменного тока с высотой оси вpащения 63-355 мм</t>
  </si>
  <si>
    <t>Электромашины крупные</t>
  </si>
  <si>
    <t>Автомобили легковые</t>
  </si>
  <si>
    <t>Тепловозы магистральные</t>
  </si>
  <si>
    <t>Электровозы магистральные</t>
  </si>
  <si>
    <t>Вагоны грузовые магистральные</t>
  </si>
  <si>
    <t>междугородной, внутризоновой и международной телефонной связи</t>
  </si>
  <si>
    <t>документальной электросвязи</t>
  </si>
  <si>
    <t>радиосвязи, радиовещания, телевидения и спутниковой связи</t>
  </si>
  <si>
    <t>Оборот оптовой торговли организаций оптовой торговли , в процентах к предыдущему году (в сопоставимых ценах)</t>
  </si>
  <si>
    <r>
      <t xml:space="preserve">1) </t>
    </r>
    <r>
      <rPr>
        <sz val="8"/>
        <rFont val="Times New Roman"/>
        <family val="1"/>
      </rPr>
      <t>С 2007 г. - включая данные по индивидуальным предпринимателям.</t>
    </r>
  </si>
  <si>
    <t>Объем платных услуг населению, млн.руб. (до 1998 г. - млрд. руб.)</t>
  </si>
  <si>
    <r>
      <t>5)</t>
    </r>
    <r>
      <rPr>
        <sz val="8"/>
        <rFont val="Times New Roman"/>
        <family val="1"/>
      </rPr>
      <t xml:space="preserve"> На основании Федерального закона от 24 октября 1997г. № 134-ФЗ "О прожиточном минимуме в Российской Федерации" с 2005г. изменен состав потребительской корзины для определения величины прожиточного минимума. При анализе динамики бедности необходимо принять во внимание, что при использовании данных о величине прожиточного минимума, определенной в сопоставимой методологии, тенденция к сокращению уровня бедности не менялась.</t>
    </r>
  </si>
  <si>
    <t>Индексы производства продукции сельского хозяйства в сельскохозяйственных организациях (в сопоставимых ценах; в процентах к предыдущему году)</t>
  </si>
  <si>
    <t>Индексы производства продукции сельского хозяйства в хозяйствах населения (в сопоставимых ценах; в процентах к предыдущему году)</t>
  </si>
  <si>
    <t>Индексы производства продукции сельского хозяйства в крестьянских (фермерских) хозяйствах (в сопоставимых ценах; в процентах к предыдущему году)</t>
  </si>
  <si>
    <t>Посевные площади сельскохозяйственных культур в хозяйствах всех категорий, тыс. га</t>
  </si>
  <si>
    <t>Посевные площади зерновых и зернобобовых культур в хозяйствах всех категорий, тыс. га</t>
  </si>
  <si>
    <r>
      <t xml:space="preserve"> некоторые инфекционные и паразитарные </t>
    </r>
    <r>
      <rPr>
        <sz val="10"/>
        <rFont val="Times New Roman"/>
        <family val="1"/>
      </rPr>
      <t>болезни</t>
    </r>
  </si>
  <si>
    <t>Химическое производство</t>
  </si>
  <si>
    <t>Производство минеральных удобрений         (в пересчете на 100% питательных веществ), тыс.т</t>
  </si>
  <si>
    <t>Производство синтетических смол и пластических масс, тыс. т</t>
  </si>
  <si>
    <t>Производство лакокрасочных материалов, тыс. т</t>
  </si>
  <si>
    <t>Производство резиновых и пластмассовых изделий</t>
  </si>
  <si>
    <t>Среднее профессиональное образование</t>
  </si>
  <si>
    <t>Число образовательных учреждений среднего профессионального образования</t>
  </si>
  <si>
    <t xml:space="preserve">Число государственных и муниципальных образовательных учреждений среднего профессионального образования </t>
  </si>
  <si>
    <t xml:space="preserve">Число негосударственных образовательных учреждений среднего профессионального образования </t>
  </si>
  <si>
    <t>Численность студентов в образовательных учреждениях среднего профессионального образования, тыс. человек</t>
  </si>
  <si>
    <r>
      <t>13)</t>
    </r>
    <r>
      <rPr>
        <sz val="8"/>
        <rFont val="Times New Roman"/>
        <family val="1"/>
      </rPr>
      <t xml:space="preserve"> До 2008 г. – удобpения минеpальные.</t>
    </r>
  </si>
  <si>
    <r>
      <t>14)</t>
    </r>
    <r>
      <rPr>
        <sz val="8"/>
        <rFont val="Times New Roman"/>
        <family val="1"/>
      </rPr>
      <t xml:space="preserve"> До 2009 г. – сpедства моющие синтетические.</t>
    </r>
  </si>
  <si>
    <r>
      <t>15)</t>
    </r>
    <r>
      <rPr>
        <sz val="8"/>
        <rFont val="Times New Roman"/>
        <family val="1"/>
      </rPr>
      <t xml:space="preserve"> До 2009 г. – стекло стpоительное.</t>
    </r>
  </si>
  <si>
    <r>
      <t xml:space="preserve">16) </t>
    </r>
    <r>
      <rPr>
        <sz val="8"/>
        <rFont val="Times New Roman"/>
        <family val="1"/>
      </rPr>
      <t>До 2008 г. – киpпич стpоительный.</t>
    </r>
  </si>
  <si>
    <r>
      <t xml:space="preserve">17) </t>
    </r>
    <r>
      <rPr>
        <sz val="8"/>
        <rFont val="Times New Roman"/>
        <family val="1"/>
      </rPr>
      <t>До 2009 г. – пpокат толстолистовой (от 4 мм).</t>
    </r>
  </si>
  <si>
    <r>
      <t xml:space="preserve">18) </t>
    </r>
    <r>
      <rPr>
        <sz val="8"/>
        <rFont val="Times New Roman"/>
        <family val="1"/>
      </rPr>
      <t>До 2009 г. – пpокат соpтовой.</t>
    </r>
  </si>
  <si>
    <r>
      <t>19)</t>
    </r>
    <r>
      <rPr>
        <sz val="8"/>
        <rFont val="Times New Roman"/>
        <family val="1"/>
      </rPr>
      <t xml:space="preserve"> До 2009 г. – компрессоры.</t>
    </r>
  </si>
  <si>
    <r>
      <t>20)</t>
    </r>
    <r>
      <rPr>
        <sz val="8"/>
        <rFont val="Times New Roman"/>
        <family val="1"/>
      </rPr>
      <t xml:space="preserve"> До 2009 г. – плуги тракторные.</t>
    </r>
  </si>
  <si>
    <r>
      <t>21)</t>
    </r>
    <r>
      <rPr>
        <sz val="8"/>
        <rFont val="Times New Roman"/>
        <family val="1"/>
      </rPr>
      <t xml:space="preserve"> До 2009 г. – кабели городской телефонной связи.</t>
    </r>
  </si>
  <si>
    <r>
      <t>27)</t>
    </r>
    <r>
      <rPr>
        <sz val="8"/>
        <rFont val="Times New Roman"/>
        <family val="1"/>
      </rPr>
      <t xml:space="preserve"> 1995 - 1997 гг. - в среднем за год, 1995 г.- в разах.</t>
    </r>
  </si>
  <si>
    <r>
      <t xml:space="preserve">28) </t>
    </r>
    <r>
      <rPr>
        <sz val="8"/>
        <rFont val="Times New Roman"/>
        <family val="1"/>
      </rPr>
      <t>1992 - 1993 гг.- в процентах  к предыдущему году.</t>
    </r>
  </si>
  <si>
    <r>
      <t>уголь каменный рядовой</t>
    </r>
    <r>
      <rPr>
        <vertAlign val="superscript"/>
        <sz val="10"/>
        <rFont val="Times New Roman"/>
        <family val="1"/>
      </rPr>
      <t>1)</t>
    </r>
  </si>
  <si>
    <r>
      <t>Костюмы мужские или для мальчиков</t>
    </r>
    <r>
      <rPr>
        <vertAlign val="superscript"/>
        <sz val="10"/>
        <rFont val="Times New Roman"/>
        <family val="1"/>
      </rPr>
      <t>11)</t>
    </r>
  </si>
  <si>
    <r>
      <t>1)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За 2009 и 2011гг.- по данным выборочных обследований с учетом пересчета; за 2010 г. по данным сплошного наблюдения за деятельностью субъектов малого и среднего предпринимательства.</t>
    </r>
  </si>
  <si>
    <t>Валовой располагаемый доход</t>
  </si>
  <si>
    <t>Счет использования располагаемого дохода (в текущих ценах; миллионов рублей)</t>
  </si>
  <si>
    <t>Валовое сбережение</t>
  </si>
  <si>
    <t>Счет операций с капиталом (в текущих ценах; миллионов рублей)</t>
  </si>
  <si>
    <t>троллейбусным транспортом</t>
  </si>
  <si>
    <t>метрополитенным транспортом</t>
  </si>
  <si>
    <t>воздушным транспортом (с 2000 г. включая перевозки пассажиров нерегулярными перевозчиками)</t>
  </si>
  <si>
    <t>таксомоторного транспорта</t>
  </si>
  <si>
    <t>трамвайного транспорта</t>
  </si>
  <si>
    <t>троллейбусного транспорта</t>
  </si>
  <si>
    <t>метрополитенного транспорта</t>
  </si>
  <si>
    <t>воздушного транспорта</t>
  </si>
  <si>
    <t xml:space="preserve">Транспортные средства </t>
  </si>
  <si>
    <t>Наличие грузовых автомобилей (на конец года) в организациях автомобильного транспорта общего пользования, тыс.шт.</t>
  </si>
  <si>
    <t>Наличие грузовых автомобилей (на конец года) в собственности граждан (с 1997 г. - по данным ГИБДД), тыс.шт.</t>
  </si>
  <si>
    <t>Наличие автобусов (на конец года) в организациях автомобильного транспорта общего пользования, тыс.шт.</t>
  </si>
  <si>
    <t>Число легковых автомобилей (на конец года)  в собственности граждан, тыс. шт.</t>
  </si>
  <si>
    <t>Государственное управление и обеспечениевоенной безопасности;обязательное социальное обеспечение</t>
  </si>
  <si>
    <t>Здравоохрание и предоставление социальных услуг</t>
  </si>
  <si>
    <t>Кроме того, скрытые оплата труда и смешанные доходы</t>
  </si>
  <si>
    <t xml:space="preserve"> Всего, влючая скрытые оплату труда и смешанные доходы </t>
  </si>
  <si>
    <t>14. РЫБОЛОВСТВО И РЫБОВОДСТВО</t>
  </si>
  <si>
    <t>Организации, выполнявшие научные исследования и разработки</t>
  </si>
  <si>
    <t>Число организаций, выполнявших научные исследования и разработки, единиц</t>
  </si>
  <si>
    <r>
      <t>Число организаций, выполнявших научные исследования и разработки, по государственным академиям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единиц</t>
    </r>
  </si>
  <si>
    <r>
      <t>Химическая чистка мужского костюма</t>
    </r>
    <r>
      <rPr>
        <vertAlign val="superscript"/>
        <sz val="10"/>
        <rFont val="Times New Roman"/>
        <family val="1"/>
      </rPr>
      <t>18)</t>
    </r>
  </si>
  <si>
    <r>
      <t xml:space="preserve">Стирка и глажение прямого белья без крахмала </t>
    </r>
    <r>
      <rPr>
        <vertAlign val="superscript"/>
        <sz val="10"/>
        <rFont val="Times New Roman"/>
        <family val="1"/>
      </rPr>
      <t>19)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за кг</t>
    </r>
  </si>
  <si>
    <t xml:space="preserve">фельдшеры </t>
  </si>
  <si>
    <t>акушерки</t>
  </si>
  <si>
    <r>
      <t>Стрижка модельная в женском зале</t>
    </r>
    <r>
      <rPr>
        <vertAlign val="superscript"/>
        <sz val="10"/>
        <rFont val="Times New Roman"/>
        <family val="1"/>
      </rPr>
      <t>20)</t>
    </r>
  </si>
  <si>
    <r>
      <t>Рытье могилы ручным способом на новом месте захоронения</t>
    </r>
    <r>
      <rPr>
        <vertAlign val="superscript"/>
        <sz val="10"/>
        <rFont val="Times New Roman"/>
        <family val="1"/>
      </rPr>
      <t>21)</t>
    </r>
  </si>
  <si>
    <r>
      <t>2)</t>
    </r>
    <r>
      <rPr>
        <sz val="8"/>
        <rFont val="Times New Roman"/>
        <family val="1"/>
      </rPr>
      <t xml:space="preserve"> За 2007-2009 гг. - стадионы с трибунами (независимо от числа посадочных мест).</t>
    </r>
  </si>
  <si>
    <t>Оборот оптовой торговли, млрд.руб. (в фактически действовавших ценах)</t>
  </si>
  <si>
    <t>Оборот оптовой торговли организаций оптовой торговли, млрд.руб. (в фактически действовавших ценах)</t>
  </si>
  <si>
    <t>Экспорт товаров Российской Федерации  (по данным таможенной статистики, с учетом  взаимной торговли с Республикой Беларусь и Республикой Казахстан), млн. долл. США - всего</t>
  </si>
  <si>
    <t xml:space="preserve"> Масла смазочные</t>
  </si>
  <si>
    <t xml:space="preserve"> Электроэнергия</t>
  </si>
  <si>
    <t>Мясо и птица</t>
  </si>
  <si>
    <t>Мясные консервы</t>
  </si>
  <si>
    <t>Рыбопродукты</t>
  </si>
  <si>
    <t>Масло сливочное</t>
  </si>
  <si>
    <t>Масло подсолнечное</t>
  </si>
  <si>
    <t>Молоко и молочная продукция</t>
  </si>
  <si>
    <t>Сыр</t>
  </si>
  <si>
    <t>Яйца</t>
  </si>
  <si>
    <t>Сахар</t>
  </si>
  <si>
    <r>
      <t>Число почтовых ящиков на 10000 человек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:</t>
    </r>
  </si>
  <si>
    <r>
      <t>Проезд в городском муниципальном автобусе</t>
    </r>
    <r>
      <rPr>
        <vertAlign val="superscript"/>
        <sz val="10"/>
        <rFont val="Times New Roman"/>
        <family val="1"/>
      </rPr>
      <t>22)</t>
    </r>
    <r>
      <rPr>
        <sz val="10"/>
        <rFont val="Times New Roman"/>
        <family val="1"/>
      </rPr>
      <t>, за поездку</t>
    </r>
  </si>
  <si>
    <r>
      <t>Пересылка простого письма внутри России</t>
    </r>
    <r>
      <rPr>
        <vertAlign val="superscript"/>
        <sz val="10"/>
        <rFont val="Times New Roman"/>
        <family val="1"/>
      </rPr>
      <t>23)</t>
    </r>
    <r>
      <rPr>
        <sz val="10"/>
        <rFont val="Times New Roman"/>
        <family val="1"/>
      </rPr>
      <t xml:space="preserve">, массой до 20 г </t>
    </r>
  </si>
  <si>
    <r>
      <t>Отправка телеграммы обыкновенной внутренней</t>
    </r>
    <r>
      <rPr>
        <vertAlign val="superscript"/>
        <sz val="10"/>
        <rFont val="Times New Roman"/>
        <family val="1"/>
      </rPr>
      <t>24)</t>
    </r>
    <r>
      <rPr>
        <sz val="10"/>
        <rFont val="Times New Roman"/>
        <family val="1"/>
      </rPr>
      <t>, за 15 слов</t>
    </r>
  </si>
  <si>
    <r>
      <t xml:space="preserve">Плата за жилье в домах государственного и муниципального жилищных фондов </t>
    </r>
    <r>
      <rPr>
        <vertAlign val="superscript"/>
        <sz val="10"/>
        <rFont val="Times New Roman"/>
        <family val="1"/>
      </rPr>
      <t>25)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за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</t>
    </r>
  </si>
  <si>
    <r>
      <t>Отопление</t>
    </r>
    <r>
      <rPr>
        <vertAlign val="superscript"/>
        <sz val="10"/>
        <rFont val="Times New Roman"/>
        <family val="1"/>
      </rPr>
      <t>26)</t>
    </r>
    <r>
      <rPr>
        <sz val="10"/>
        <rFont val="Times New Roman"/>
        <family val="1"/>
      </rPr>
      <t>, за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</t>
    </r>
  </si>
  <si>
    <r>
      <t xml:space="preserve">Электроэнергия в квартирах  без электроплит </t>
    </r>
    <r>
      <rPr>
        <vertAlign val="superscript"/>
        <sz val="10"/>
        <rFont val="Times New Roman"/>
        <family val="1"/>
      </rPr>
      <t>27)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за 100 кВт·ч</t>
    </r>
  </si>
  <si>
    <r>
      <t xml:space="preserve">Посещение детского ясли-сада, за день </t>
    </r>
    <r>
      <rPr>
        <vertAlign val="superscript"/>
        <sz val="10"/>
        <rFont val="Times New Roman"/>
        <family val="1"/>
      </rPr>
      <t>28)</t>
    </r>
  </si>
  <si>
    <t>Крупа и бобовые</t>
  </si>
  <si>
    <t>Плодоовощная продукция, включая картофель</t>
  </si>
  <si>
    <t>...</t>
  </si>
  <si>
    <t>Средний размер квартир, построенных жилищно-стpоительными коопеpативами, кв.м общей площади</t>
  </si>
  <si>
    <r>
      <t>4)</t>
    </r>
    <r>
      <rPr>
        <sz val="8"/>
        <rFont val="Times New Roman"/>
        <family val="1"/>
      </rPr>
      <t xml:space="preserve"> До 2009 г. – рыба охлажденная.</t>
    </r>
  </si>
  <si>
    <t>Расход кормов в животноводстве в расчете на одну голову условного крупного скота в хозяйствах всех категорий, ц кормовых единиц</t>
  </si>
  <si>
    <t>Надой молока на 1 корову в хозяйствах всех категорий, кг</t>
  </si>
  <si>
    <t xml:space="preserve">Кроме того, скрытые оплата труда и смешанные доходы </t>
  </si>
  <si>
    <t>бюджетов субъектов Российской Федерации</t>
  </si>
  <si>
    <t>средства внебюджетных фондов</t>
  </si>
  <si>
    <t>прочие</t>
  </si>
  <si>
    <r>
      <t>бюджетов субъектов Российской Федерации</t>
    </r>
    <r>
      <rPr>
        <vertAlign val="superscript"/>
        <sz val="10"/>
        <rFont val="Times New Roman"/>
        <family val="1"/>
      </rPr>
      <t>9)</t>
    </r>
  </si>
  <si>
    <t xml:space="preserve">Структура инвестиций в основной капитал по видам экономической деятельности в фактически действовавших ценах, млн.руб. (до 1998 г. - млрд. руб.) </t>
  </si>
  <si>
    <r>
      <t>Всего</t>
    </r>
    <r>
      <rPr>
        <vertAlign val="superscript"/>
        <sz val="10"/>
        <rFont val="Times New Roman"/>
        <family val="1"/>
      </rPr>
      <t>5)</t>
    </r>
  </si>
  <si>
    <t>в том числе по видам экономической деятельности: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</si>
  <si>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</si>
  <si>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</si>
  <si>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>3)</t>
    </r>
    <r>
      <rPr>
        <sz val="8"/>
        <rFont val="Times New Roman"/>
        <family val="1"/>
      </rPr>
      <t xml:space="preserve"> В пересчете на NO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. </t>
    </r>
  </si>
  <si>
    <t>Масла растительные нерафинированные</t>
  </si>
  <si>
    <r>
      <t>Число действующих организаций (на конец года)</t>
    </r>
    <r>
      <rPr>
        <vertAlign val="superscript"/>
        <sz val="10"/>
        <rFont val="Times New Roman"/>
        <family val="1"/>
      </rPr>
      <t>1)</t>
    </r>
  </si>
  <si>
    <r>
      <t>Объем отгруженных товаров собственного производства, выполненных работ и услуг собственными силами по видам экономической деятельности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млрд.рублей:</t>
    </r>
  </si>
  <si>
    <r>
      <t>Индекс промышленного производства</t>
    </r>
    <r>
      <rPr>
        <vertAlign val="superscript"/>
        <sz val="10"/>
        <rFont val="Times New Roman"/>
        <family val="1"/>
      </rPr>
      <t>2)</t>
    </r>
  </si>
  <si>
    <r>
      <t>индексы производства по видам экономической деятельности разделов C, D, E ОКВЭД (в % к предыдущему году)</t>
    </r>
    <r>
      <rPr>
        <vertAlign val="superscript"/>
        <sz val="10"/>
        <rFont val="Times New Roman"/>
        <family val="1"/>
      </rPr>
      <t>3)</t>
    </r>
  </si>
  <si>
    <r>
      <t>Уровень использования среднегодовой производственной мощности организаций по выпуску отдельных видов продукции добывающих и обрабатывающих производств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процентов</t>
    </r>
  </si>
  <si>
    <r>
      <t xml:space="preserve">1) </t>
    </r>
    <r>
      <rPr>
        <sz val="8"/>
        <rFont val="Times New Roman"/>
        <family val="1"/>
      </rPr>
      <t>Данные за 2010 год уточнены с учетом итогов сплошного наблюдения за деятельностью субъектов малого и среднего предпринимательства.</t>
    </r>
  </si>
  <si>
    <t>Средняя годовая яйценоскость кур-несушек в сельскохозяйственных организациях, шт.</t>
  </si>
  <si>
    <t>Средний годовой настриг шерсти с одной овцы (в физическом весе), кг</t>
  </si>
  <si>
    <t>Улов рыбы и добыча водных биоресурсов, тыс. т</t>
  </si>
  <si>
    <t>Экспорт рыбы и морепродуктов,                млн. долл. США</t>
  </si>
  <si>
    <t xml:space="preserve">Обувь </t>
  </si>
  <si>
    <t>Целлюлоза (товарная)</t>
  </si>
  <si>
    <t>Топливо дизельное</t>
  </si>
  <si>
    <t>Мазут топочный</t>
  </si>
  <si>
    <t>Масла смазочные всех видов</t>
  </si>
  <si>
    <t>Число троллейбусов (на конец года), тыс. шт.</t>
  </si>
  <si>
    <t>Пути сообщения</t>
  </si>
  <si>
    <t>Эксплуатационная длина железнодорожных путей общего пользования (на конец года), тыс. км</t>
  </si>
  <si>
    <t>Протяженность автомобильных дорог общего пользования (на конец года), тыс. км</t>
  </si>
  <si>
    <t>Протяженность автомобильных дорог общего пользования с твердым покрытием (на конец года), тыс. км</t>
  </si>
  <si>
    <t>Эксплуатационная длина трамвайных путей (на конец года), тыс. км</t>
  </si>
  <si>
    <r>
      <t>дети  0-14 лет</t>
    </r>
    <r>
      <rPr>
        <strike/>
        <sz val="10"/>
        <rFont val="Times New Roman"/>
        <family val="1"/>
      </rPr>
      <t xml:space="preserve"> </t>
    </r>
  </si>
  <si>
    <t>дети  0-14 лет</t>
  </si>
  <si>
    <r>
      <t xml:space="preserve">2) </t>
    </r>
    <r>
      <rPr>
        <sz val="8"/>
        <rFont val="Times New Roman"/>
        <family val="1"/>
      </rPr>
      <t>За 2003-2010 гг. показатели рассчитаны с использованием численности населения, пересчитанной с учетом итогов Всероссийской переписи населения 2010 года.</t>
    </r>
  </si>
  <si>
    <r>
      <t xml:space="preserve">3) </t>
    </r>
    <r>
      <rPr>
        <sz val="8"/>
        <rFont val="Times New Roman"/>
        <family val="1"/>
      </rPr>
      <t>За 2003-2010 гг. показатели рассчитаны с использованием численности населения, пересчитанной с учетом итогов Всероссийской переписи населения 2010 года.</t>
    </r>
  </si>
  <si>
    <t>Поголовье свиней в хозяйствах всех категорий (на конец года), млн. голов</t>
  </si>
  <si>
    <t>Поголовье овец и коз в хозяйствах всех категорий (на конец года), млн. голов</t>
  </si>
  <si>
    <t>Производство скота и птицы на убой (в убойном весе) в хозяйствах всех категорий, тыс. т</t>
  </si>
  <si>
    <t xml:space="preserve">Прием студентов в государственные и муниципальные образовательные учреждения высшего профессионального образования, тыс. человек </t>
  </si>
  <si>
    <t xml:space="preserve">Прием студентов в негосударственные образовательные учреждения высшего профессионального образования, тыс. человек </t>
  </si>
  <si>
    <t>Удельный вес затрат на технологические инновации в организациях добывающих, обрабатывающих производств, по производству и распределению электроэнергии, газа и воды, в общем объеме отгруженных товаров, выполненных работ, услуг, процентов</t>
  </si>
  <si>
    <r>
      <t xml:space="preserve">Удельный вес затрат на технологические инновации в организациях связи, в общем объеме отгруженных товаров, выполненных работ, услуг, процентов </t>
    </r>
    <r>
      <rPr>
        <vertAlign val="superscript"/>
        <sz val="10"/>
        <rFont val="Times New Roman"/>
        <family val="1"/>
      </rPr>
      <t>2)</t>
    </r>
  </si>
  <si>
    <t>Продажа алкогольных напитков и пива, в абсолютном алкоголе, млн. дкл</t>
  </si>
  <si>
    <r>
      <t>1)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 2003-2010 гг. показатели рассчитаны с использованием численности населения, пересчитанной с учетом итогов Всероссийской переписи населения 2010 года. </t>
    </r>
  </si>
  <si>
    <t>Заболеваемость женщин отдельными болезнями (зарегистрировано заболеваний у больных с диагнозом, установленным впервые в жизни)</t>
  </si>
  <si>
    <t>злокачественные новообразования</t>
  </si>
  <si>
    <t>Продукция сельского хозяйства в хозяйствах всех категорий (в фактически действовавших ценах), млрд. руб.(до 1998 г. - трлн. руб.)</t>
  </si>
  <si>
    <t>болезни костно-мышечной системы и соединительной ткани</t>
  </si>
  <si>
    <t>болезни мочеполовой системы</t>
  </si>
  <si>
    <t>Комбинированные холодильники-морозильники, за шт.</t>
  </si>
  <si>
    <t>Бульдозеры, за шт.</t>
  </si>
  <si>
    <t>Станки металлорежащие, за шт.</t>
  </si>
  <si>
    <t>Станки для обработки дерева, пластмасс и аналогичных твердых материалов, за шт.</t>
  </si>
  <si>
    <t>Тракторы, за шт.</t>
  </si>
  <si>
    <t>Автобусы, за шт.</t>
  </si>
  <si>
    <t xml:space="preserve">Обувь кожаная, за пару  </t>
  </si>
  <si>
    <t>Мясо свежее и мороженое (без мяса птицы)</t>
  </si>
  <si>
    <t>Мясо птицы свежее и мороженое</t>
  </si>
  <si>
    <t>Молоко и сливки сгущенные</t>
  </si>
  <si>
    <t>Масло сливочное и прочие молочные жиры</t>
  </si>
  <si>
    <t>Сахар-сырец</t>
  </si>
  <si>
    <t>Сахар белый</t>
  </si>
  <si>
    <t>Цитрусовые плоды</t>
  </si>
  <si>
    <t>Кофе</t>
  </si>
  <si>
    <r>
      <t>1)</t>
    </r>
    <r>
      <rPr>
        <sz val="8"/>
        <rFont val="Times New Roman"/>
        <family val="1"/>
      </rPr>
      <t xml:space="preserve"> По данным Федерального казначейства. По консолидированному бюджету с 2005 г. данные приведены с учетом бюджетов государственных внебюджетных фондов.</t>
    </r>
  </si>
  <si>
    <r>
      <t>4)</t>
    </r>
    <r>
      <rPr>
        <sz val="8"/>
        <rFont val="Times New Roman"/>
        <family val="1"/>
      </rPr>
      <t xml:space="preserve"> Статистическое наблюдение ведётся с 1992 г.</t>
    </r>
  </si>
  <si>
    <r>
      <t xml:space="preserve">5) </t>
    </r>
    <r>
      <rPr>
        <sz val="8"/>
        <rFont val="Times New Roman"/>
        <family val="1"/>
      </rPr>
      <t>Статистическое наблюдение ведётся с 1993 г.</t>
    </r>
  </si>
  <si>
    <r>
      <t>Денежно-кредитная система</t>
    </r>
    <r>
      <rPr>
        <b/>
        <vertAlign val="superscript"/>
        <sz val="10"/>
        <rFont val="Times New Roman"/>
        <family val="1"/>
      </rPr>
      <t>1)</t>
    </r>
  </si>
  <si>
    <r>
      <t xml:space="preserve">Денежная масса М2, млрд.руб., на начало года (до 1998 г. - трлн.руб.) </t>
    </r>
    <r>
      <rPr>
        <vertAlign val="superscript"/>
        <sz val="10"/>
        <rFont val="Times New Roman"/>
        <family val="1"/>
      </rPr>
      <t>2)</t>
    </r>
  </si>
  <si>
    <t>Добыча полезных ископаемых</t>
  </si>
  <si>
    <t>Обрабатывающие производства</t>
  </si>
  <si>
    <t>Государственные финансы</t>
  </si>
  <si>
    <r>
      <t>Доходы консолидированного бюджета Российской Федерации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млрд.руб. (до 1998 г. - трлн. руб.)</t>
    </r>
  </si>
  <si>
    <r>
      <t>Расходы консолидированного бюджета Российской Федерации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млрд.руб.(до 1998 г. - трлн. руб.)</t>
    </r>
  </si>
  <si>
    <r>
      <t>Профицит, дефицит (-) консолидированного бюджета Российской Федерации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млрд.руб.(до 1998 г. - трлн. руб.)</t>
    </r>
  </si>
  <si>
    <r>
      <t>Источники финансирования дефицита федерального бюджета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млрд.руб. (до 1998 г. - трлн. руб.)</t>
    </r>
  </si>
  <si>
    <r>
      <t xml:space="preserve">1) </t>
    </r>
    <r>
      <rPr>
        <sz val="8"/>
        <rFont val="Times New Roman"/>
        <family val="1"/>
      </rPr>
      <t>Данные о вводе в действие производственных мощностей, жилых домов, объектов социально-культурного назначения включают ввод за счет строительства, расширения и реконструкции.</t>
    </r>
  </si>
  <si>
    <t>Общая площадь жилых помещений в городской местности, млн.кв.м</t>
  </si>
  <si>
    <t>Общая площадь жилых помещений, приходящаяся на одного жителя, кв.м</t>
  </si>
  <si>
    <r>
      <t>Число квартир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</t>
    </r>
  </si>
  <si>
    <t>Общая площадь ветхого и аварийного жилищного фонда, млн.кв.м</t>
  </si>
  <si>
    <t>Число семей, состоявших на  учете в качестве нуждающихся в жилых помещениях, тыс.</t>
  </si>
  <si>
    <t>Число семей, получивших жилые помещения и улучшивших жилищные условия за год, тыс.</t>
  </si>
  <si>
    <r>
      <t>Удельный вес общей площади,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оборудованной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на конец года; в процентах</t>
    </r>
  </si>
  <si>
    <t>водопроводом</t>
  </si>
  <si>
    <t>канализацией</t>
  </si>
  <si>
    <r>
      <t>Число спортивных сооружений – стадионы с трибунами на 1500 мест и более</t>
    </r>
    <r>
      <rPr>
        <vertAlign val="superscript"/>
        <sz val="10"/>
        <rFont val="Times New Roman"/>
        <family val="1"/>
      </rPr>
      <t>2)</t>
    </r>
  </si>
  <si>
    <r>
      <t>Численность лиц, размещенных в санаторно-курортных организациях и организациях отдыха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>, тыс. человек</t>
    </r>
  </si>
  <si>
    <r>
      <t>Численность лиц, размещенных в гостиницах и аналогичных средствах размещения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, тыс. человек</t>
    </r>
  </si>
  <si>
    <r>
      <t>Число туристских фирм</t>
    </r>
    <r>
      <rPr>
        <vertAlign val="superscript"/>
        <sz val="10"/>
        <rFont val="Times New Roman"/>
        <family val="1"/>
      </rPr>
      <t>5)</t>
    </r>
  </si>
  <si>
    <r>
      <t>Число реализованных населению туристских путевок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,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тыс.</t>
    </r>
  </si>
  <si>
    <r>
      <t>Стоимость реализованных населению туристских путевок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>, млн.руб.</t>
    </r>
  </si>
  <si>
    <t>Накоплено иностранных инвестиций  в России, на конец периода, млн. долл. США</t>
  </si>
  <si>
    <t>Из общего числа телефонных аппаратов телефонной сети общего пользования – число таксофонов всех типов - всего, тыс.</t>
  </si>
  <si>
    <t>Индексы потребительских цен на отдельные группы продовольственных товаров (декабрь к декабрю предыдущего года, в %)</t>
  </si>
  <si>
    <t>Средние потребительские цены на отдельные виды продовольственных товаров (на конец года, рублей за кг, в масштабе цен соответствующих лет)</t>
  </si>
  <si>
    <r>
      <t>Кольцо обручальное</t>
    </r>
    <r>
      <rPr>
        <vertAlign val="superscript"/>
        <sz val="10"/>
        <rFont val="Times New Roman"/>
        <family val="1"/>
      </rPr>
      <t>13)</t>
    </r>
    <r>
      <rPr>
        <sz val="10"/>
        <rFont val="Times New Roman"/>
        <family val="1"/>
      </rPr>
      <t>, за г</t>
    </r>
  </si>
  <si>
    <t>Соотношение среднего размера назначенных пенсий с величиной прожиточного минимума пенсионера, процентов</t>
  </si>
  <si>
    <t>Численность обучающихся в негосударственных общеобразовательных учреждениях, тыс. человек</t>
  </si>
  <si>
    <t>Производство листов асбестоцементных волнистых (гофрированных) (шифера), млн.штук усл.плиток</t>
  </si>
  <si>
    <t xml:space="preserve">В соответствии с Общероссийским классификатором продукции ОК 005-93 </t>
  </si>
  <si>
    <r>
      <t>Удельный вес численности работников, работавших  под воздействием повышенного уpовня вибрации - 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в процентах от общей численности работников соответствующего вида экономической деятельности </t>
    </r>
  </si>
  <si>
    <r>
      <t>25) В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1991-1993 гг. - плата за жилье в домах муниципального жилищного фонда, за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жилой площади; 1994-2003 гг. – плата за жилье в домах муниципального жилищного фонда, за 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площади.</t>
    </r>
  </si>
  <si>
    <r>
      <t>Индексы цен на первичном рынке жилья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(на конец периода, в % к концу предыдущего периода)</t>
    </r>
  </si>
  <si>
    <r>
      <t>Индексы цен на вторичном рынке жилья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(на конец периода, в % к концу предыдущего периода)</t>
    </r>
  </si>
  <si>
    <r>
      <t>1)</t>
    </r>
    <r>
      <rPr>
        <sz val="8"/>
        <rFont val="Times New Roman"/>
        <family val="1"/>
      </rPr>
      <t xml:space="preserve"> 1996 г. - IV квартал 1996 г.</t>
    </r>
  </si>
  <si>
    <r>
      <t>Изделия хлебобулочные из ржаной муки и смеси ржаной и пшеничной муки</t>
    </r>
    <r>
      <rPr>
        <vertAlign val="superscript"/>
        <sz val="10"/>
        <rFont val="Times New Roman"/>
        <family val="1"/>
      </rPr>
      <t>6)</t>
    </r>
  </si>
  <si>
    <r>
      <t>Объем услуг правового характера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</si>
  <si>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услуг системы образования на душу населения</t>
    </r>
    <r>
      <rPr>
        <vertAlign val="superscript"/>
        <sz val="10"/>
        <rFont val="Times New Roman"/>
        <family val="1"/>
      </rPr>
      <t>1),</t>
    </r>
    <r>
      <rPr>
        <sz val="10"/>
        <rFont val="Times New Roman"/>
        <family val="1"/>
      </rPr>
      <t xml:space="preserve"> руб. (1993-1997 гг. - тыс. руб.)</t>
    </r>
  </si>
  <si>
    <t xml:space="preserve">Объем социальных услуг, предостав-ляемых гражданам пожилого возраста и инвалидам на душу населения, руб. </t>
  </si>
  <si>
    <t xml:space="preserve">Прием студентов в государственные и муниципальные образовательные учреждения среднего профессионального образования, тыс. человек </t>
  </si>
  <si>
    <t>Бытовые услуги</t>
  </si>
  <si>
    <t>Услуги пассажирского транспорта</t>
  </si>
  <si>
    <t>Услуги связи</t>
  </si>
  <si>
    <t>Жилищно-коммунальные услуги</t>
  </si>
  <si>
    <t>Жилищные услуги</t>
  </si>
  <si>
    <t>Коммунальные услуги</t>
  </si>
  <si>
    <r>
      <t>Внешний долг органов государственного управления</t>
    </r>
    <r>
      <rPr>
        <vertAlign val="superscript"/>
        <sz val="10"/>
        <rFont val="Times New Roman"/>
        <family val="1"/>
      </rPr>
      <t xml:space="preserve"> 2)</t>
    </r>
    <r>
      <rPr>
        <sz val="10"/>
        <rFont val="Times New Roman"/>
        <family val="1"/>
      </rPr>
      <t xml:space="preserve">, на начало года, млрд.долл.США </t>
    </r>
  </si>
  <si>
    <r>
      <t>Задолженность по налогам и сборам в консолидированный бюджет Российской Федерации, на начало года; млрд.руб.</t>
    </r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(до 1998 г. - трлн. руб.) </t>
    </r>
  </si>
  <si>
    <t>Из общего числа телефонных аппаратов телефонной сети общего пользования – число квартирных телефонных аппаратов - всего,  тыс. шт.</t>
  </si>
  <si>
    <t>Общая характеристика предприятий и организаций</t>
  </si>
  <si>
    <t>Число предприятий и организаций, прошедших государственную регистрацию</t>
  </si>
  <si>
    <t>в том числе по формам собственности:</t>
  </si>
  <si>
    <t xml:space="preserve">государственная </t>
  </si>
  <si>
    <t>муниципальная</t>
  </si>
  <si>
    <t>частная</t>
  </si>
  <si>
    <t xml:space="preserve">собственность общественных и религиозных организаций (объединений) </t>
  </si>
  <si>
    <t xml:space="preserve">прочие  форм собственности </t>
  </si>
  <si>
    <t>Число предприятий и организаций, заявивших при государственной регистрации в качестве основного вида экономической деятельности "Сельское хозяйство, охота и лесное хозяйство"</t>
  </si>
  <si>
    <t>Число предприятий и организаций, заявивших при государственной регистраци в качестве основного вида экономической деятельности "Рыболовство, рыбоводство"</t>
  </si>
  <si>
    <t>Число предприятий и организаций, заявивших при  государственной регистрации в качестве основного вида экономической деятельности "Добыча полезных ископаемых"</t>
  </si>
  <si>
    <t>Число предприятий и организаций, заявивших при государственной регистрации в качестве основного  вида экономической деятельности "Обрабатывающие производства"</t>
  </si>
  <si>
    <r>
      <t xml:space="preserve">2) </t>
    </r>
    <r>
      <rPr>
        <sz val="8"/>
        <rFont val="Times New Roman"/>
        <family val="1"/>
      </rPr>
      <t>Данные до 1998 г.  разрабатывались по ОКОНХ. 1994-2006 гг. - без учета Чеченской Республики. С 2009 г. данные сформированы по основному виду экономической деятельности.</t>
    </r>
  </si>
  <si>
    <t>Удельный вес организаций, использовавших персональные компьютеры, в процентах</t>
  </si>
  <si>
    <t xml:space="preserve">Удельный вес организаций, использовавших ЭВМ других типов, в процентах </t>
  </si>
  <si>
    <t>Удельный вес организаций, использовавших локальные вычислительные сети, в процентах</t>
  </si>
  <si>
    <t>Удельный вес организаций, использовавших электронную почту, в процентах</t>
  </si>
  <si>
    <t>Удельный вес организаций, использовавших глобальные информационные сети, в процентах</t>
  </si>
  <si>
    <t>Удельный вес организаций, использовавших сеть Интернет, в процентах</t>
  </si>
  <si>
    <t xml:space="preserve">Удельный вес организаций, имевших веб-сайты в Интернет, в процентах </t>
  </si>
  <si>
    <t xml:space="preserve"> -</t>
  </si>
  <si>
    <t xml:space="preserve">    для управления закупками товаров (работ, услуг)</t>
  </si>
  <si>
    <t xml:space="preserve">    для управления продажами товаров (работ, услуг)</t>
  </si>
  <si>
    <t>Удельный вес организаций, использовавших сеть Интернет для связи с поставщиками и потребителями товаров (работ, услуг), в процентах:
 в процентах</t>
  </si>
  <si>
    <t xml:space="preserve">    для размещения заказов на товары (работы, услуги)</t>
  </si>
  <si>
    <r>
      <t>Кабели, провода и другие проводники, используемые для связи</t>
    </r>
    <r>
      <rPr>
        <vertAlign val="superscript"/>
        <sz val="10"/>
        <rFont val="Times New Roman"/>
        <family val="1"/>
      </rPr>
      <t>21)</t>
    </r>
  </si>
  <si>
    <r>
      <t>Автомобили грузовые (включая шасси)</t>
    </r>
    <r>
      <rPr>
        <vertAlign val="superscript"/>
        <sz val="10"/>
        <rFont val="Times New Roman"/>
        <family val="1"/>
      </rPr>
      <t>23)</t>
    </r>
  </si>
  <si>
    <r>
      <t>Газ горючий природный (газ естественный), за тыс. м</t>
    </r>
    <r>
      <rPr>
        <vertAlign val="superscript"/>
        <sz val="12"/>
        <rFont val="Times New Roman"/>
        <family val="1"/>
      </rPr>
      <t>3</t>
    </r>
  </si>
  <si>
    <r>
      <t>22)</t>
    </r>
    <r>
      <rPr>
        <sz val="8"/>
        <rFont val="Times New Roman"/>
        <family val="1"/>
      </rPr>
      <t xml:space="preserve"> До 2009 г. – кабели силовые гибкие.</t>
    </r>
  </si>
  <si>
    <r>
      <t xml:space="preserve">23) </t>
    </r>
    <r>
      <rPr>
        <sz val="8"/>
        <rFont val="Times New Roman"/>
        <family val="1"/>
      </rPr>
      <t>До 2009 г. – автомобили грузовые.</t>
    </r>
  </si>
  <si>
    <r>
      <t xml:space="preserve">24) </t>
    </r>
    <r>
      <rPr>
        <sz val="8"/>
        <rFont val="Times New Roman"/>
        <family val="1"/>
      </rPr>
      <t>До 2009 г. – уголь для коксования.</t>
    </r>
  </si>
  <si>
    <r>
      <t xml:space="preserve">25) </t>
    </r>
    <r>
      <rPr>
        <sz val="8"/>
        <rFont val="Times New Roman"/>
        <family val="1"/>
      </rPr>
      <t>До 2009 г. – уголь бурый.</t>
    </r>
  </si>
  <si>
    <r>
      <t xml:space="preserve">26) </t>
    </r>
    <r>
      <rPr>
        <sz val="8"/>
        <rFont val="Times New Roman"/>
        <family val="1"/>
      </rPr>
      <t>До 2009 г. – газ естественный.</t>
    </r>
  </si>
  <si>
    <r>
      <t>Конфеты шоколадные</t>
    </r>
    <r>
      <rPr>
        <vertAlign val="superscript"/>
        <sz val="10"/>
        <rFont val="Times New Roman"/>
        <family val="1"/>
      </rPr>
      <t>7)</t>
    </r>
  </si>
  <si>
    <t>Число предприятий и организаций, заявивших при государственной регистрации в качестве основного вида экономической деятельности "Гостиницы и рестораны"</t>
  </si>
  <si>
    <t>Число предприятий и организаций, заявивших при государственной регистрации в качестве основного вида экономической деятельности "Оптовая и розничная торговля; ремонт автотранспортных средств, мотоциклов, бытовых изделий и предметов личного пользования"</t>
  </si>
  <si>
    <t>Число предприятий и организаций, заявивших при государственной регистрации в качестве основного вида экономической деятельности "Образование"</t>
  </si>
  <si>
    <t>Сектор "Нефинансовые корпорации"</t>
  </si>
  <si>
    <t>-</t>
  </si>
  <si>
    <t xml:space="preserve">производство кокса и нефтепродуктов </t>
  </si>
  <si>
    <r>
      <t>производство машин и оборудования</t>
    </r>
    <r>
      <rPr>
        <vertAlign val="superscript"/>
        <sz val="10"/>
        <rFont val="Times New Roman"/>
        <family val="1"/>
      </rPr>
      <t>6)</t>
    </r>
  </si>
  <si>
    <t>производство судов, летательных и космических аппаратов и прочих транспортных средств</t>
  </si>
  <si>
    <t>оптовая торговля, включая торговлю через агентов, кроме торговли автотранспортными средствами и мотоциклами</t>
  </si>
  <si>
    <t>из них научные исследования и разработки</t>
  </si>
  <si>
    <t>Внесение органических удобрений под посевы в сельскохозяйственных организациях, млн. т</t>
  </si>
  <si>
    <t>телеграмм</t>
  </si>
  <si>
    <t>Объем услуг связи - всего, млн. руб.</t>
  </si>
  <si>
    <t>в том числе от услуг:</t>
  </si>
  <si>
    <t>почтовой связи</t>
  </si>
  <si>
    <t>спецсвязи</t>
  </si>
  <si>
    <t>местной телефоной связи</t>
  </si>
  <si>
    <t>от соединений, предоставленных с использованием  всех типов таксофонов</t>
  </si>
  <si>
    <t>Трубы стальные, млн. т</t>
  </si>
  <si>
    <t>новых железнодорожных линий, км</t>
  </si>
  <si>
    <t>вторых путей, км</t>
  </si>
  <si>
    <t>причалов морских портов (включая перегрузочные комплексы морских портов),</t>
  </si>
  <si>
    <t xml:space="preserve">тыс. пог. м              </t>
  </si>
  <si>
    <t>млн. т груза в год</t>
  </si>
  <si>
    <r>
      <t>Численность учителей в общеобразовательных учреждениях, тыс. человек</t>
    </r>
    <r>
      <rPr>
        <vertAlign val="superscript"/>
        <sz val="10"/>
        <rFont val="Times New Roman"/>
        <family val="1"/>
      </rPr>
      <t>1)</t>
    </r>
  </si>
  <si>
    <r>
      <t xml:space="preserve">2) </t>
    </r>
    <r>
      <rPr>
        <sz val="8"/>
        <rFont val="Times New Roman"/>
        <family val="1"/>
      </rPr>
      <t>На начало 2012 г. - 24483,1 млрд.руб.</t>
    </r>
  </si>
  <si>
    <r>
      <t>4)</t>
    </r>
    <r>
      <rPr>
        <sz val="8"/>
        <rFont val="Times New Roman"/>
        <family val="1"/>
      </rPr>
      <t xml:space="preserve"> На начало 2012 г. - 18544,5  млрд.руб</t>
    </r>
  </si>
  <si>
    <r>
      <t xml:space="preserve">3) </t>
    </r>
    <r>
      <rPr>
        <sz val="8"/>
        <rFont val="Times New Roman"/>
        <family val="1"/>
      </rPr>
      <t>На начало 2012 г. - 5938,6 млрд.руб.</t>
    </r>
  </si>
  <si>
    <r>
      <t xml:space="preserve">5) </t>
    </r>
    <r>
      <rPr>
        <sz val="8"/>
        <rFont val="Times New Roman"/>
        <family val="1"/>
      </rPr>
      <t>На начало 2012 г. - 27911610 млн.руб.</t>
    </r>
  </si>
  <si>
    <r>
      <t xml:space="preserve">8)  </t>
    </r>
    <r>
      <rPr>
        <sz val="8"/>
        <rFont val="Times New Roman"/>
        <family val="1"/>
      </rPr>
      <t>На начало 2012 г. - 4522373 млн.руб.</t>
    </r>
  </si>
  <si>
    <r>
      <t>Производство пиломатериалов, тыс. м</t>
    </r>
    <r>
      <rPr>
        <vertAlign val="superscript"/>
        <sz val="10"/>
        <rFont val="Times New Roman"/>
        <family val="1"/>
      </rPr>
      <t>3</t>
    </r>
  </si>
  <si>
    <r>
      <t>Производство клееной фанеры, тыс. м</t>
    </r>
    <r>
      <rPr>
        <vertAlign val="superscript"/>
        <sz val="10"/>
        <rFont val="Times New Roman"/>
        <family val="1"/>
      </rPr>
      <t>3</t>
    </r>
  </si>
  <si>
    <t>Общая площадь капитально отремонтированных помещений в жилых домах за год, тыс.кв.м</t>
  </si>
  <si>
    <t>105,1</t>
  </si>
  <si>
    <t>34,7</t>
  </si>
  <si>
    <t>67,8</t>
  </si>
  <si>
    <t>48,6</t>
  </si>
  <si>
    <t>55,1</t>
  </si>
  <si>
    <t>51,5</t>
  </si>
  <si>
    <t>40,0</t>
  </si>
  <si>
    <t>69,9</t>
  </si>
  <si>
    <t>50,1</t>
  </si>
  <si>
    <t>53,7</t>
  </si>
  <si>
    <t>от новообразований</t>
  </si>
  <si>
    <t>от болезней системы кровообращения</t>
  </si>
  <si>
    <t>от болезней органов дыхания</t>
  </si>
  <si>
    <t>от болезней органов пищеварения</t>
  </si>
  <si>
    <t>от внешних причин смерти</t>
  </si>
  <si>
    <t>от случайных отравлений алкоголем</t>
  </si>
  <si>
    <t>Просроченная задолженность по кредитам банков и займам, млн. руб.</t>
  </si>
  <si>
    <t>Задолженность поставщикам, млн. руб.</t>
  </si>
  <si>
    <t>Просроченная задолженность поставщикам, млн. руб.</t>
  </si>
  <si>
    <t>Просроченная дебиторская задолженность, млн. руб.</t>
  </si>
  <si>
    <t>Задолженность покупателей, млн. руб.</t>
  </si>
  <si>
    <t>Просроченная задолженность покупателей, млн. руб.</t>
  </si>
  <si>
    <t>Превышение просроченной кредиторской задолженности над просроченной  дебиторской, млн. руб.</t>
  </si>
  <si>
    <t>Число организаций, имевших просроченную задолженность покупателей, единиц</t>
  </si>
  <si>
    <r>
      <t>7)</t>
    </r>
    <r>
      <rPr>
        <sz val="8"/>
        <rFont val="Times New Roman"/>
        <family val="1"/>
      </rPr>
      <t xml:space="preserve"> Динамические ряды ведутся с 2005 г.</t>
    </r>
  </si>
  <si>
    <t>Число предприятий и организаций, заявивших при государственной регистрации в качестве основного вида экономической деятельности "Финансовая деятельность"</t>
  </si>
  <si>
    <t>Объем санаторно-оздоровительных услуг на душу населения, руб. (1993-1997 гг. - тыс. руб.)</t>
  </si>
  <si>
    <r>
      <t xml:space="preserve">4) </t>
    </r>
    <r>
      <rPr>
        <sz val="8"/>
        <rFont val="Times New Roman"/>
        <family val="1"/>
      </rPr>
      <t>Показатель разрабатывается с 1998 г.</t>
    </r>
  </si>
  <si>
    <r>
      <t xml:space="preserve">5) </t>
    </r>
    <r>
      <rPr>
        <sz val="8"/>
        <rFont val="Times New Roman"/>
        <family val="1"/>
      </rPr>
      <t>До 2004 г. показатель разрабатывался с периодичностью 1 раз в 2 года.</t>
    </r>
  </si>
  <si>
    <t>Объем выручки, полученной в результате размещения и доразмещения ГКО-ОФЗ, млрд.руб. (до 1998 г.- трлн. руб.)</t>
  </si>
  <si>
    <t>Объем погашений/купонных выплат, млрд.руб. (до 1998 г.- трлн. руб.)</t>
  </si>
  <si>
    <r>
      <t>Перечислено средств в бюджет, млрд.руб.</t>
    </r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(до 1998 г.- трлн. руб.)</t>
    </r>
  </si>
  <si>
    <t>Объем государственного внутреннего долга по государственным краткосрочным облигациям (ГКО) и облигациям  федерального займа (ОФЗ), млрд.руб. (до 1998 г.- трлн.руб.)</t>
  </si>
  <si>
    <r>
      <t>1)</t>
    </r>
    <r>
      <rPr>
        <sz val="8"/>
        <rFont val="Times New Roman"/>
        <family val="1"/>
      </rPr>
      <t xml:space="preserve"> Без учёта нерыночных выпусков. По данным Банка России.</t>
    </r>
  </si>
  <si>
    <r>
      <t>2)</t>
    </r>
    <r>
      <rPr>
        <sz val="8"/>
        <rFont val="Times New Roman"/>
        <family val="1"/>
      </rPr>
      <t xml:space="preserve"> Объём эмиссии меньше объёма размещения и доразмещения вследствии новации ценных бумаг.</t>
    </r>
  </si>
  <si>
    <r>
      <t>3)</t>
    </r>
    <r>
      <rPr>
        <sz val="8"/>
        <rFont val="Times New Roman"/>
        <family val="1"/>
      </rPr>
      <t xml:space="preserve"> Знак (-) означает изъятие средств из бюджета на погашение выпусков ценных бумаг и выплату купонных доходов.</t>
    </r>
  </si>
  <si>
    <t>Деятельность страховых организаций</t>
  </si>
  <si>
    <t>Число учтенных страховых организаций</t>
  </si>
  <si>
    <t>Число филиалов страховых организаций</t>
  </si>
  <si>
    <t>Уставный капитал страховых организаций, млн.руб. (до 1998 г .- млрд.руб.)</t>
  </si>
  <si>
    <t>Среднесписочная численность страховых агентов (без совместителей и работников несписочного состава), человек</t>
  </si>
  <si>
    <t>Средняя численность страховых агентов, принятых на работу по совместительству из других организаций</t>
  </si>
  <si>
    <t>Средняя численность страховых агентов, выполнявших работы по договорам гражданско-правового характера, человек</t>
  </si>
  <si>
    <r>
      <t>Объем услуг гостиниц и аналогичных средств размещения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</si>
  <si>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жилищных услуг на душу населения</t>
    </r>
    <r>
      <rPr>
        <vertAlign val="superscript"/>
        <sz val="10"/>
        <rFont val="Times New Roman"/>
        <family val="1"/>
      </rPr>
      <t>1);2)</t>
    </r>
    <r>
      <rPr>
        <sz val="10"/>
        <rFont val="Times New Roman"/>
        <family val="1"/>
      </rPr>
      <t>, руб. (1993-1997 гг. - тыс. руб.)</t>
    </r>
  </si>
  <si>
    <r>
      <t>Объем коммунальных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</si>
  <si>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услуг культуры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</si>
  <si>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туристских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</si>
  <si>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медицинских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</si>
  <si>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r>
      <t>Объем ветеринарных услуг на душу населения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руб. (1993-1997 гг. - тыс. руб.)</t>
    </r>
  </si>
  <si>
    <t>ПОКАЗАТЕЛИ</t>
  </si>
  <si>
    <t>13. СЕЛЬСКОЕ И ЛЕСНОЕ ХОЗЯЙСТВО</t>
  </si>
  <si>
    <t>Сельское хозяйство</t>
  </si>
  <si>
    <t>Число предприятий и организаций, заявивших при государственной регистрации в качестве основного вида экономической деятельности "Операции с недвижимым имуществом, аренда и предоставление услуг"</t>
  </si>
  <si>
    <t>Стоимость предмета соглашения по экспорту технологий, млн.руб.</t>
  </si>
  <si>
    <t>Стоимость предмета соглашения по импорту технологий, млн.руб.</t>
  </si>
  <si>
    <t>Поступление средств по экспорту технологий за год, млн.руб.</t>
  </si>
  <si>
    <t>Выплаты средств по импорту технологий за год, млн.руб.</t>
  </si>
  <si>
    <r>
      <t>Величина прожиточного минимума, в среднем на душу населения, рублей в месяц (до 1998 г. -тыс.руб.)</t>
    </r>
    <r>
      <rPr>
        <vertAlign val="superscript"/>
        <sz val="10"/>
        <rFont val="Times New Roman"/>
        <family val="1"/>
      </rPr>
      <t>1)</t>
    </r>
  </si>
  <si>
    <r>
      <t>3018</t>
    </r>
    <r>
      <rPr>
        <vertAlign val="superscript"/>
        <sz val="10"/>
        <rFont val="Times New Roman"/>
        <family val="1"/>
      </rPr>
      <t>2)</t>
    </r>
  </si>
  <si>
    <t>в том числе по социально-демографическим группам населения:</t>
  </si>
  <si>
    <t>трудоспособное население</t>
  </si>
  <si>
    <t>пенсионеры</t>
  </si>
  <si>
    <t>дети</t>
  </si>
  <si>
    <t xml:space="preserve">Соотношение среднедушевых денежных доходов населения с величиной прожиточного минимума, процентов </t>
  </si>
  <si>
    <t>первая (с наименьшими доходами)</t>
  </si>
  <si>
    <t>вторая</t>
  </si>
  <si>
    <t xml:space="preserve">третья </t>
  </si>
  <si>
    <t>четвертая</t>
  </si>
  <si>
    <t>пятая (с наибольшими доходами)</t>
  </si>
  <si>
    <t>Численность населения с денежными доходами ниже величины прожиточного минимума, процентов от общей численности населения</t>
  </si>
  <si>
    <r>
      <t>1)</t>
    </r>
    <r>
      <rPr>
        <sz val="8"/>
        <rFont val="Times New Roman"/>
        <family val="1"/>
      </rPr>
      <t xml:space="preserve"> За 1992-1999 гг. приведены данные, определенные  на основе методических рекомендаций, утвержденных Минтрудом России 10 ноября 1992 г. </t>
    </r>
  </si>
  <si>
    <r>
      <t>Рыба мороженая неразделанная</t>
    </r>
    <r>
      <rPr>
        <vertAlign val="superscript"/>
        <sz val="10"/>
        <rFont val="Times New Roman"/>
        <family val="1"/>
      </rPr>
      <t>3)</t>
    </r>
  </si>
  <si>
    <r>
      <t>Макаронные изделия из пшеничной муки высшего сорта</t>
    </r>
    <r>
      <rPr>
        <vertAlign val="superscript"/>
        <sz val="10"/>
        <rFont val="Times New Roman"/>
        <family val="1"/>
      </rPr>
      <t>7)</t>
    </r>
  </si>
  <si>
    <r>
      <t>Водка крепостью 40% об.спирта и выше обыкновенного качества</t>
    </r>
    <r>
      <rPr>
        <vertAlign val="superscript"/>
        <sz val="10"/>
        <rFont val="Times New Roman"/>
        <family val="1"/>
      </rPr>
      <t>8)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за л</t>
    </r>
  </si>
  <si>
    <r>
      <t>Сливочное масло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</t>
    </r>
  </si>
  <si>
    <r>
      <t>Подсолнечное масло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</t>
    </r>
  </si>
  <si>
    <r>
      <t>Молоко питьевое цельное  пастеризованное 2,5-3,2% жирности</t>
    </r>
    <r>
      <rPr>
        <vertAlign val="superscript"/>
        <sz val="10"/>
        <rFont val="Times New Roman"/>
        <family val="1"/>
      </rPr>
      <t>6)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за л</t>
    </r>
  </si>
  <si>
    <r>
      <t>Коньяк ординарный отечественный</t>
    </r>
    <r>
      <rPr>
        <vertAlign val="superscript"/>
        <sz val="10"/>
        <rFont val="Times New Roman"/>
        <family val="1"/>
      </rPr>
      <t>9)</t>
    </r>
    <r>
      <rPr>
        <sz val="10"/>
        <rFont val="Times New Roman"/>
        <family val="1"/>
      </rPr>
      <t>, за  л</t>
    </r>
  </si>
  <si>
    <r>
      <t>Вино игристое отечественное</t>
    </r>
    <r>
      <rPr>
        <vertAlign val="superscript"/>
        <sz val="10"/>
        <rFont val="Times New Roman"/>
        <family val="1"/>
      </rPr>
      <t>10)</t>
    </r>
    <r>
      <rPr>
        <sz val="10"/>
        <rFont val="Times New Roman"/>
        <family val="1"/>
      </rPr>
      <t>, за  л</t>
    </r>
  </si>
  <si>
    <r>
      <t>Джемпер мужской</t>
    </r>
    <r>
      <rPr>
        <vertAlign val="superscript"/>
        <sz val="10"/>
        <rFont val="Times New Roman"/>
        <family val="1"/>
      </rPr>
      <t>11)</t>
    </r>
  </si>
  <si>
    <t>Продажа товаров на розничных рынках и ярмарках (до 1998 г. - млрд.руб.), млн.руб.</t>
  </si>
  <si>
    <t>Реальные располагаемые денежные доходы населения, в процентах к предыдущему году</t>
  </si>
  <si>
    <r>
      <t>Численность и состав населения на конец соответствующего года</t>
    </r>
    <r>
      <rPr>
        <b/>
        <vertAlign val="superscript"/>
        <sz val="10"/>
        <rFont val="Times New Roman"/>
        <family val="1"/>
      </rPr>
      <t>1)</t>
    </r>
  </si>
  <si>
    <t>Удельный вес организаций, использовавших специальные программные средства для научных исследований,  
в процентах</t>
  </si>
  <si>
    <r>
      <t>Удельный вес организаций, использовавших электронный документооборот в общем числе обследованных отрганизаций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в процентах </t>
    </r>
  </si>
  <si>
    <t>Бумага газетная</t>
  </si>
  <si>
    <t>Чугун передельный</t>
  </si>
  <si>
    <t>Ферросплавы</t>
  </si>
  <si>
    <t>Медь</t>
  </si>
  <si>
    <t>Никель необработанный</t>
  </si>
  <si>
    <t>Алюминий необработанный</t>
  </si>
  <si>
    <t>Автомобили легковые, за шт.</t>
  </si>
  <si>
    <t>Автомобили грузовые, за шт.</t>
  </si>
  <si>
    <t>Пшеница и меслин</t>
  </si>
  <si>
    <t>Рыба свежая и мороженая</t>
  </si>
  <si>
    <t xml:space="preserve">Средние фактические импортные цены на основные товары, долларов США за тонну </t>
  </si>
  <si>
    <t>Уголь каменный</t>
  </si>
  <si>
    <t>Каучук синтетический</t>
  </si>
  <si>
    <t>Трубы из черных металлов</t>
  </si>
  <si>
    <t>Средний возраст безработных  - всего, лет</t>
  </si>
  <si>
    <t xml:space="preserve">Средняя продолжительность поиска работы безработными - всего, месяцев </t>
  </si>
  <si>
    <t>Численность трудоустроенных граждан,   тысяч человек</t>
  </si>
  <si>
    <t>Численность принятых работников (без субъектов малого предпринимательства), тыс. человек</t>
  </si>
  <si>
    <t>Численность выбывших работников (без субъектов малого предпринимательства), тыс. человек</t>
  </si>
  <si>
    <t>Число организаций, на которых проходили забастовки</t>
  </si>
  <si>
    <t>Численность работников, участвовавшх в забастовках  тыс. человек</t>
  </si>
  <si>
    <t>Экспорт товаров Российской Федерации  (по методологии платежного баланса), млн. долл. США - всего</t>
  </si>
  <si>
    <t xml:space="preserve">         в том числе:</t>
  </si>
  <si>
    <t>Экспорт товаров Российской Федерации со странами дальнего зарубежья, млн. долл. США</t>
  </si>
  <si>
    <t>Экспорт товаров Российской Федерации со странами СНГ, млн. долл. США</t>
  </si>
  <si>
    <t>Число персональных компьютеров на  100 работников, шт.</t>
  </si>
  <si>
    <t xml:space="preserve">Число персональных компьютеров с доступом к сети Интернет на  100 работников,  шт. </t>
  </si>
  <si>
    <t>Задолженность организаций стран СНГ организациям России (покупателей) ), млн. руб.</t>
  </si>
  <si>
    <t>Абонентская плата за неограниченный объем местных телефонных соединений, за месяц</t>
  </si>
  <si>
    <t xml:space="preserve">    для получения заказов на выпускаемые товары 
    (работы,услуги)</t>
  </si>
  <si>
    <r>
      <t>2)</t>
    </r>
    <r>
      <rPr>
        <sz val="8"/>
        <rFont val="Times New Roman"/>
        <family val="1"/>
      </rPr>
      <t>Обследование ведется с 2011 г.</t>
    </r>
  </si>
  <si>
    <t>Удельный вес организаций, использовавших специальные программные средства для решения организационных, управленческих и экономических задач, в процентах</t>
  </si>
  <si>
    <t>Валовой сбор картофеля в хозяйствах всех категорий, млн. т</t>
  </si>
  <si>
    <t>Валовой сбор овощей в хозяйствах всех категорий, млн. т</t>
  </si>
  <si>
    <t>Урожайность льна-долгунца (волокно) в хозяйствах всех категорий, ц с 1 га убранной площади</t>
  </si>
  <si>
    <t>Фактическое конечное потребление</t>
  </si>
  <si>
    <r>
      <t>Сгорело леса на корню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млн. м</t>
    </r>
    <r>
      <rPr>
        <vertAlign val="superscript"/>
        <sz val="10"/>
        <rFont val="Times New Roman"/>
        <family val="1"/>
      </rPr>
      <t>3</t>
    </r>
  </si>
  <si>
    <t>Колбасные изделия и продукты из мяса и птицы</t>
  </si>
  <si>
    <t>Пальто (полупальто) демисезонное женское с верхом из плащевых тканей, утепленное</t>
  </si>
  <si>
    <t>Костюм-двойка мужской из шерстяных, полушерстяных или смесовых тканей</t>
  </si>
  <si>
    <t>180,16</t>
  </si>
  <si>
    <t>760,80</t>
  </si>
  <si>
    <t>1037,78</t>
  </si>
  <si>
    <t>561,07</t>
  </si>
  <si>
    <t>56,94</t>
  </si>
  <si>
    <t>269,11</t>
  </si>
  <si>
    <t>224,10</t>
  </si>
  <si>
    <t>3581,53</t>
  </si>
  <si>
    <t>2204,25</t>
  </si>
  <si>
    <t>12,90</t>
  </si>
  <si>
    <t>13,01</t>
  </si>
  <si>
    <t>12,36</t>
  </si>
  <si>
    <t>20,50</t>
  </si>
  <si>
    <t>10,52</t>
  </si>
  <si>
    <t>52,29</t>
  </si>
  <si>
    <t>348,76</t>
  </si>
  <si>
    <t>14,28</t>
  </si>
  <si>
    <t>212,98</t>
  </si>
  <si>
    <t>21,03</t>
  </si>
  <si>
    <t>43,81</t>
  </si>
  <si>
    <t>232,03</t>
  </si>
  <si>
    <t>167,19</t>
  </si>
  <si>
    <t>278,17</t>
  </si>
  <si>
    <t>54,86</t>
  </si>
  <si>
    <t>1561,61</t>
  </si>
  <si>
    <t>1168,45</t>
  </si>
  <si>
    <t>341,30</t>
  </si>
  <si>
    <t>195,11</t>
  </si>
  <si>
    <r>
      <t>Использование свежей воды на производственные нужды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млрд.м</t>
    </r>
    <r>
      <rPr>
        <vertAlign val="superscript"/>
        <sz val="10"/>
        <rFont val="Times New Roman"/>
        <family val="1"/>
      </rPr>
      <t xml:space="preserve">3  </t>
    </r>
  </si>
  <si>
    <t>линий электропередачи напряжением 35 кВ и выше, тыс. км</t>
  </si>
  <si>
    <t>линий электропередачи для электрификации сельского хозяйства:</t>
  </si>
  <si>
    <t xml:space="preserve">   напряжением 6-20 кВ, тыс. км   </t>
  </si>
  <si>
    <t xml:space="preserve">   напряжением 0,4 кВ, тыс. км</t>
  </si>
  <si>
    <t>автомобильных дорог с твердым покрытием, тыс. км</t>
  </si>
  <si>
    <r>
      <t>Кредиты, депозиты и прочие размещенные средства, предоставленные организациям, физическим лицам и кредитным организациям всего, млн.руб.на начало года</t>
    </r>
    <r>
      <rPr>
        <vertAlign val="superscript"/>
        <sz val="10"/>
        <rFont val="Times New Roman"/>
        <family val="1"/>
      </rPr>
      <t>5)</t>
    </r>
  </si>
  <si>
    <r>
      <t>Кредиты и прочие размещенные средства, предоставленные организациям в рублях, млн.руб, на начало года</t>
    </r>
    <r>
      <rPr>
        <vertAlign val="superscript"/>
        <sz val="10"/>
        <rFont val="Times New Roman"/>
        <family val="1"/>
      </rPr>
      <t>6)</t>
    </r>
  </si>
  <si>
    <r>
      <t>Кредиты, предоставленные физическим лицам в рублях, млн.руб, на начало года</t>
    </r>
    <r>
      <rPr>
        <vertAlign val="superscript"/>
        <sz val="10"/>
        <rFont val="Times New Roman"/>
        <family val="1"/>
      </rPr>
      <t>7)</t>
    </r>
  </si>
  <si>
    <r>
      <t>Кредиты и прочие размещенные средства, предоставленные организациям в иностранной валюте, млн.руб, на начало года</t>
    </r>
    <r>
      <rPr>
        <vertAlign val="superscript"/>
        <sz val="10"/>
        <rFont val="Times New Roman"/>
        <family val="1"/>
      </rPr>
      <t>8)</t>
    </r>
  </si>
  <si>
    <r>
      <t>Кредиты, предоставленные физическим лицам в иностранной валюте, млн.руб, на начало года</t>
    </r>
    <r>
      <rPr>
        <vertAlign val="superscript"/>
        <sz val="10"/>
        <rFont val="Times New Roman"/>
        <family val="1"/>
      </rPr>
      <t>9)</t>
    </r>
  </si>
  <si>
    <r>
      <t xml:space="preserve">Число кредитных организаций, зарегистрированных на  территории Российской  Федерации, на начало года </t>
    </r>
    <r>
      <rPr>
        <vertAlign val="superscript"/>
        <sz val="10"/>
        <rFont val="Times New Roman"/>
        <family val="1"/>
      </rPr>
      <t>10)</t>
    </r>
  </si>
  <si>
    <r>
      <t>Число кредитных организаций с иностранным участием в уставном капитале, имеющих право на осуществление банковских операций, на начало года</t>
    </r>
    <r>
      <rPr>
        <vertAlign val="superscript"/>
        <sz val="10"/>
        <rFont val="Times New Roman"/>
        <family val="1"/>
      </rPr>
      <t xml:space="preserve"> 11)</t>
    </r>
  </si>
  <si>
    <r>
      <t xml:space="preserve">Число филиалов действующих кредитных организаций на территории Российской Федерации, на начало года </t>
    </r>
    <r>
      <rPr>
        <vertAlign val="superscript"/>
        <sz val="10"/>
        <rFont val="Times New Roman"/>
        <family val="1"/>
      </rPr>
      <t>12)</t>
    </r>
  </si>
  <si>
    <r>
      <t>Зарегистрированный уставный капитал действующих кредитных организаций, млрд. руб., на начало года</t>
    </r>
    <r>
      <rPr>
        <vertAlign val="superscript"/>
        <sz val="10"/>
        <rFont val="Times New Roman"/>
        <family val="1"/>
      </rPr>
      <t xml:space="preserve"> 13)</t>
    </r>
  </si>
  <si>
    <t xml:space="preserve">Всего, влючая скрытые оплату труда и смешанные доходы </t>
  </si>
  <si>
    <t>Другие чистые налоги на производство(в текущих ценах; миллионов рублей)</t>
  </si>
  <si>
    <t xml:space="preserve">Финансовая деятельность </t>
  </si>
  <si>
    <t>Газ горючий природный (газ естественный)</t>
  </si>
  <si>
    <t>Руда железная товарная необогащенная</t>
  </si>
  <si>
    <t>Пески строительные, такие как супеси (пески глинистые), пески каолиновые, пески полевошпатовых пород</t>
  </si>
  <si>
    <t>мясо домашней птицы, кроме субпродуктов</t>
  </si>
  <si>
    <t>Колбасы (колбаски) вареные</t>
  </si>
  <si>
    <t>Йогурт и прочие виды молока или сливок, ферментированных или сквашенных, кроме сметаны</t>
  </si>
  <si>
    <t>Молоко питьевое</t>
  </si>
  <si>
    <r>
      <t>Удельный вес численности работников, занятых в условиях, не отвечающих гигиеническим ноpмативам условий труда -всего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в процентах от общей численности работников соответствующего вида экономической деятельности </t>
    </r>
  </si>
  <si>
    <t>Уголь</t>
  </si>
  <si>
    <r>
      <t xml:space="preserve">Наличные деньги в обращении М0, млрд.руб., на начало года, (до 1998 г. - трлн.руб.) </t>
    </r>
    <r>
      <rPr>
        <vertAlign val="superscript"/>
        <sz val="10"/>
        <rFont val="Times New Roman"/>
        <family val="1"/>
      </rPr>
      <t>3)</t>
    </r>
  </si>
  <si>
    <r>
      <t>Безналичные средства, млрд.руб., на начало года, (до 1998 г. -  трлн. руб.)</t>
    </r>
    <r>
      <rPr>
        <vertAlign val="superscript"/>
        <sz val="10"/>
        <rFont val="Times New Roman"/>
        <family val="1"/>
      </rPr>
      <t xml:space="preserve"> 4)</t>
    </r>
  </si>
  <si>
    <t>Просроченная задолженность организаций стран СНГ организациям России (покупателей), млн. руб.</t>
  </si>
  <si>
    <t>Задолженность организаций России организациям стран СНГ (поставщикам), млн. руб.</t>
  </si>
  <si>
    <t>Просроченная задолженность организаций России организациям стран СНГ (поставщикам), млн. руб.</t>
  </si>
  <si>
    <t>Сальдированный финансовый результат (прибыль минус убыток), млн.руб. (до 1998 г.-млрд.руб.)</t>
  </si>
  <si>
    <t xml:space="preserve">Направлено инвестиций из России за рубеж, млн. долл. США </t>
  </si>
  <si>
    <t>Направлено инвестиций из России в страны СНГ, тыс. долл. США</t>
  </si>
  <si>
    <t>Ввод в действие общеобразовательных учреждений, тыс.ученических мест</t>
  </si>
  <si>
    <t>Ввод в действие дошкольных учреждений, тыс. мест</t>
  </si>
  <si>
    <t>Ввод в действие больничных учреждений, тыс. коек</t>
  </si>
  <si>
    <r>
      <t xml:space="preserve">1) </t>
    </r>
    <r>
      <rPr>
        <sz val="8"/>
        <rFont val="Times New Roman"/>
        <family val="1"/>
      </rPr>
      <t>В  итог по государственным академиям включены: Российская академия наук, Российская академия сельскохозяйственных наук, Российская академия медицинских наук, Российская академия архитектуры и строительных наук, Российская академия образования, Российская академия художеств.</t>
    </r>
  </si>
  <si>
    <t>Кадры науки</t>
  </si>
  <si>
    <t>Численность персонала, занятого научными исследованиями и разработками, человек</t>
  </si>
  <si>
    <t>Численность исследователей, человек</t>
  </si>
  <si>
    <t>Подготовка научных кадров</t>
  </si>
  <si>
    <t>Число организаций, ведущих подготовку аспирантов, единиц</t>
  </si>
  <si>
    <t>Численность аспирантов, человек</t>
  </si>
  <si>
    <t>Прием в аспирантуру, человек</t>
  </si>
  <si>
    <t>Выпуск из аспирантуры, человек</t>
  </si>
  <si>
    <t>Выпуск из аспирантуры с защитой диссертаций, человек</t>
  </si>
  <si>
    <t>Число организаций, ведущих подготовку докторантов, единиц</t>
  </si>
  <si>
    <t>Численность докторантов, человек</t>
  </si>
  <si>
    <t>Прием в докторантуру, человек</t>
  </si>
  <si>
    <t>Выпуск из докторантуры, человек</t>
  </si>
  <si>
    <t>Финансирование науки</t>
  </si>
  <si>
    <r>
      <t>Расходы федерального бюджета на науку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млн.руб.</t>
    </r>
  </si>
  <si>
    <r>
      <t>Расходы федерального бюджета на фундаментальные исследования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млн.руб.</t>
    </r>
  </si>
  <si>
    <r>
      <t>Расходы федерального бюджета на прикладные научные исследования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млн.руб.</t>
    </r>
  </si>
  <si>
    <t>Внутренние затраты на исследования и разработки, млн.руб.</t>
  </si>
  <si>
    <t>Внутренние текущие затраты на научные исследования и разработки, млн.руб.</t>
  </si>
  <si>
    <t>Капитальные затраты на научные исследования и разработки, млн.руб.</t>
  </si>
  <si>
    <t>Результативность исследований и разработок</t>
  </si>
  <si>
    <r>
      <t>Подано заявок на выдачу патентов на изобретения</t>
    </r>
    <r>
      <rPr>
        <vertAlign val="superscript"/>
        <sz val="10"/>
        <rFont val="Times New Roman"/>
        <family val="1"/>
      </rPr>
      <t>1)</t>
    </r>
  </si>
  <si>
    <r>
      <t>Выдано патентов на изобретения</t>
    </r>
    <r>
      <rPr>
        <vertAlign val="superscript"/>
        <sz val="10"/>
        <rFont val="Times New Roman"/>
        <family val="1"/>
      </rPr>
      <t>1)</t>
    </r>
  </si>
  <si>
    <r>
      <t>Число действующих патентов на изобретения</t>
    </r>
    <r>
      <rPr>
        <vertAlign val="superscript"/>
        <sz val="10"/>
        <rFont val="Times New Roman"/>
        <family val="1"/>
      </rPr>
      <t>1)</t>
    </r>
  </si>
  <si>
    <r>
      <t>Число созданных передовых производственных технологий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единиц</t>
    </r>
  </si>
  <si>
    <t>Численность женщин, занимавшихся в спортивных секциях и группах, тыс.человек</t>
  </si>
  <si>
    <t>Численность инвалидов, занимавшихся в спортивных секциях и группах, тыс.человек</t>
  </si>
  <si>
    <t xml:space="preserve">Число поездок российских граждан за границу  в страны дальнего зарубежья </t>
  </si>
  <si>
    <t>Число поездок иностранных граждан в Россию из стран дальнего зарубежья</t>
  </si>
  <si>
    <t>Число санаторно-курортных организаций и организаций отдыха</t>
  </si>
  <si>
    <r>
      <t xml:space="preserve">1) </t>
    </r>
    <r>
      <rPr>
        <sz val="8"/>
        <rFont val="Times New Roman"/>
        <family val="1"/>
      </rPr>
      <t xml:space="preserve">По данным Рослесхоза на 1 января. Государственный учет лесного фонда до 2008 г. проводился один раз в пять лет, с 2008 года - ежегодно по данным государственного лесного реестра. </t>
    </r>
  </si>
  <si>
    <r>
      <t>2)</t>
    </r>
    <r>
      <rPr>
        <sz val="8"/>
        <rFont val="Times New Roman"/>
        <family val="1"/>
      </rPr>
      <t xml:space="preserve"> По состоянию на 1 ноября.</t>
    </r>
  </si>
  <si>
    <t>Использование валового внутреннего продукта (в текущих рыночных ценах; миллионов рублей)</t>
  </si>
  <si>
    <t>Персональные ЭВМ</t>
  </si>
  <si>
    <t>Холодильники и морозильники бытовые</t>
  </si>
  <si>
    <t>станций метрополитена</t>
  </si>
  <si>
    <t>станций технического обслуживания легковых автомобилей, постов</t>
  </si>
  <si>
    <r>
      <t>Удельный вес численности работников, работавших  под воздействием повышенной загазованности воздуха рабочей зоны -всего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в процентах от общей численности работников соответствующего вида экономической деятельности </t>
    </r>
  </si>
  <si>
    <r>
      <t>Удельный вес численности работников, занятых на тяжелых работах - всего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в процентах от общей численности работников соответствующего вида экономической деятельности</t>
    </r>
  </si>
  <si>
    <r>
      <t>1)</t>
    </r>
    <r>
      <rPr>
        <sz val="8"/>
        <rFont val="Times New Roman"/>
        <family val="1"/>
      </rPr>
      <t xml:space="preserve"> Данные до 2004 г. разрабатывались по ОКОНХ.</t>
    </r>
  </si>
  <si>
    <r>
      <t>2)</t>
    </r>
    <r>
      <rPr>
        <sz val="8"/>
        <rFont val="Times New Roman"/>
        <family val="1"/>
      </rPr>
      <t>По организациям обследованных видов экономической деятельности.</t>
    </r>
  </si>
  <si>
    <t>Количество времени, не отработанного работниками, участвовавшими в забастовках, человеко-дней, в среднем на одну организацию</t>
  </si>
  <si>
    <t>18,1</t>
  </si>
  <si>
    <t>18,8</t>
  </si>
  <si>
    <t>19,2</t>
  </si>
  <si>
    <t>19,9</t>
  </si>
  <si>
    <t xml:space="preserve">Добыча полезных ископаемых </t>
  </si>
  <si>
    <t xml:space="preserve">Производство и распределение электроэнергии, газа и воды </t>
  </si>
  <si>
    <t xml:space="preserve">Транспорт и связь </t>
  </si>
  <si>
    <t>8,5</t>
  </si>
  <si>
    <t>9,0</t>
  </si>
  <si>
    <t>9,3</t>
  </si>
  <si>
    <t>10,0</t>
  </si>
  <si>
    <t>2,0</t>
  </si>
  <si>
    <t xml:space="preserve">Строительство </t>
  </si>
  <si>
    <t>5,0</t>
  </si>
  <si>
    <t>Добыча полезных ископаемых ископаемых</t>
  </si>
  <si>
    <t>Производство и распределение электроэнергии, газа и воды</t>
  </si>
  <si>
    <t>4,7</t>
  </si>
  <si>
    <t>3,0</t>
  </si>
  <si>
    <t>3,4</t>
  </si>
  <si>
    <t>3,8</t>
  </si>
  <si>
    <t>4,6</t>
  </si>
  <si>
    <t>0,3</t>
  </si>
  <si>
    <t>0,4</t>
  </si>
  <si>
    <t>Численность пострадавших при несчастных случаях на производстве с утратой трудоспособности на один рабочий день и более и со смертельным исходом, тыс.человек</t>
  </si>
  <si>
    <t>Численность пострадавших при несчастных случаях на производстве со смертельным исходом, тыс.человек</t>
  </si>
  <si>
    <t>5. УРОВЕНЬ ЖИЗНИ НАСЕЛЕНИЯ</t>
  </si>
  <si>
    <t>Доходы населения</t>
  </si>
  <si>
    <r>
      <t>Структура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располагаемого дохода домашних хозяйств (млрд. руб.; до 1998 г. - трлн.руб.)</t>
    </r>
  </si>
  <si>
    <t>Располагаемый доход домашних хозяйств - всего:</t>
  </si>
  <si>
    <t>в том числе:</t>
  </si>
  <si>
    <t>Индексы физического объема выпуска товаров и услуг по видам экономической деятельности (в процентах к предыдущему году)</t>
  </si>
  <si>
    <t>Итого в основных ценах</t>
  </si>
  <si>
    <t>Индексы физического объема валового внутреннего продукта и валовой добавленной стоимости по видам экономической деятельности (в процентах к предыдущему году)</t>
  </si>
  <si>
    <t xml:space="preserve">       в том числе: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</si>
  <si>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</si>
  <si>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</si>
  <si>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Удельный вес численности женщин в общей численности занятых в экономике, в процентах</t>
  </si>
  <si>
    <t>Средний возраст занятых в экономике – всего, лет</t>
  </si>
  <si>
    <t>Удельный вес организаций, использовавших программные средства, в процентах</t>
  </si>
  <si>
    <t>Уровень и динамика цен на рынке жилья</t>
  </si>
  <si>
    <t>Индексы цен производителей по видам экономической деятельности (на конец периода, в % к декабрю предыдущего периода)</t>
  </si>
  <si>
    <t>Производство промышленных товаров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</si>
  <si>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</si>
  <si>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</si>
  <si>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Целлюлозно-бумажное производство; издательская и полиграфическая деятельность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</si>
  <si>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</si>
  <si>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</si>
  <si>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Прочие производства</t>
  </si>
  <si>
    <t>Производство, передача и распределение электроэнергии</t>
  </si>
  <si>
    <t>Производство, передача и распределение пара и горячей воды (тепловой энергии)</t>
  </si>
  <si>
    <t>Индексы цен производителей на отдельные виды промышленных товаров (на конец периода, в % к декабрю предыдущего периода)</t>
  </si>
  <si>
    <t xml:space="preserve">Уголь </t>
  </si>
  <si>
    <t>говядина</t>
  </si>
  <si>
    <t>свинина</t>
  </si>
  <si>
    <t>совместная российская и иностранная</t>
  </si>
  <si>
    <t>в процентах к итогу</t>
  </si>
  <si>
    <t>собственные средства</t>
  </si>
  <si>
    <t xml:space="preserve">из них: </t>
  </si>
  <si>
    <t>прибыль</t>
  </si>
  <si>
    <t>амортизация</t>
  </si>
  <si>
    <t>привлеченные средства</t>
  </si>
  <si>
    <t>кредиты банков</t>
  </si>
  <si>
    <t>в том числе иностранных банков</t>
  </si>
  <si>
    <t>заемные средства других организаций</t>
  </si>
  <si>
    <t>бюджетные средства (средства консолидированного бюджета)</t>
  </si>
  <si>
    <t>федерального бюджета</t>
  </si>
  <si>
    <t>Поступление иностранных инвестиций, млн. долл. США</t>
  </si>
  <si>
    <t>Поступление прямых иностранных  инвестиций, млн. долл. США</t>
  </si>
  <si>
    <t xml:space="preserve">Поступление  взносов в капитал, млн. долл. США </t>
  </si>
  <si>
    <t xml:space="preserve">Поступление  кредитов, полученных от зарубежных совладельцев организаций, млн. долл. США </t>
  </si>
  <si>
    <t xml:space="preserve">Поступление портфельных иностранных инвестиций, млн. долл. США </t>
  </si>
  <si>
    <t xml:space="preserve">Поступление акций и паев, млн. долл. США </t>
  </si>
  <si>
    <t>Объем услуг правового характера, млн.руб. (до 1998 г. млрд. руб.)</t>
  </si>
  <si>
    <t>Объем услуг системы образования, млн. руб. (до 1998 г. млрд. руб.)</t>
  </si>
  <si>
    <t>15,6</t>
  </si>
  <si>
    <t>15,7</t>
  </si>
  <si>
    <t>68,8</t>
  </si>
  <si>
    <t>1508,7</t>
  </si>
  <si>
    <r>
      <t>1)</t>
    </r>
    <r>
      <rPr>
        <sz val="8"/>
        <rFont val="Times New Roman"/>
        <family val="1"/>
      </rPr>
      <t xml:space="preserve"> Данные за 2010 год включают информацию Главного бюро медико-социальной экспертизы.</t>
    </r>
  </si>
  <si>
    <r>
      <t>Численность лиц, впервые признанных инвалидами – взрослых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, тыс.человек</t>
    </r>
  </si>
  <si>
    <r>
      <t>Распределение общего объема денежных доходов по 20-процентным группам населения</t>
    </r>
    <r>
      <rPr>
        <vertAlign val="superscript"/>
        <sz val="10"/>
        <rFont val="Times New Roman"/>
        <family val="1"/>
      </rPr>
      <t>3);4)</t>
    </r>
    <r>
      <rPr>
        <sz val="10"/>
        <rFont val="Times New Roman"/>
        <family val="1"/>
      </rPr>
      <t>:</t>
    </r>
  </si>
  <si>
    <t>Доллар США (до 1998 г. - тыс.руб.)</t>
  </si>
  <si>
    <t>Евро</t>
  </si>
  <si>
    <r>
      <t>Вклады (депозиты) физических лиц в Сбербанке России, на начало года; млн.руб (до 1998 г. - млрд.руб.)</t>
    </r>
    <r>
      <rPr>
        <vertAlign val="superscript"/>
        <sz val="10"/>
        <rFont val="Times New Roman"/>
        <family val="1"/>
      </rPr>
      <t>18)</t>
    </r>
  </si>
  <si>
    <t>в городской местности</t>
  </si>
  <si>
    <t>в сельской местности</t>
  </si>
  <si>
    <t>Общая монтированная емкость телефонных станций - всего, тыс номеров</t>
  </si>
  <si>
    <t>Удельный вес телефонных аппаратов, имеющих выход на автоматическую междугородную телефонную станцию,  в общем числе телефонных аппаратов, процентов:</t>
  </si>
  <si>
    <t>18. ИНФОРМАЦИОННЫЕ И КОММУНИКАЦИОННЫЕ ТЕХНОЛОГИИ</t>
  </si>
  <si>
    <t xml:space="preserve">Число персональных компьютеров, тыс.шт. </t>
  </si>
  <si>
    <t>Число персональных компьютеров в составе локальных вычислительных сетей, тыс.шт.</t>
  </si>
  <si>
    <t>Число персональных компьютеров, имевших доступ к глобальным информационным сетям, тыс. 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</si>
</sst>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_ ;[Red]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MS Sans Serif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vertAlign val="superscript"/>
      <sz val="7"/>
      <color indexed="10"/>
      <name val="Arial"/>
      <family val="2"/>
    </font>
    <font>
      <u val="single"/>
      <sz val="10"/>
      <name val="Times New Roman"/>
      <family val="1"/>
    </font>
    <font>
      <i/>
      <vertAlign val="superscript"/>
      <sz val="10"/>
      <name val="Times New Roman"/>
      <family val="1"/>
    </font>
    <font>
      <sz val="10"/>
      <color indexed="10"/>
      <name val="Arial Cyr"/>
      <family val="0"/>
    </font>
    <font>
      <vertAlign val="superscript"/>
      <sz val="10"/>
      <name val="Arial"/>
      <family val="2"/>
    </font>
    <font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strike/>
      <sz val="10"/>
      <name val="Arial Cyr"/>
      <family val="0"/>
    </font>
    <font>
      <b/>
      <i/>
      <sz val="8"/>
      <color indexed="10"/>
      <name val="Arial Cyr"/>
      <family val="0"/>
    </font>
    <font>
      <b/>
      <i/>
      <sz val="8"/>
      <name val="Arial Cyr"/>
      <family val="0"/>
    </font>
    <font>
      <sz val="9"/>
      <name val="Arial Cyr"/>
      <family val="2"/>
    </font>
    <font>
      <sz val="9"/>
      <name val="Arial"/>
      <family val="2"/>
    </font>
    <font>
      <strike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vertAlign val="subscript"/>
      <sz val="8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 indent="1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 indent="3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vertical="top" wrapText="1"/>
    </xf>
    <xf numFmtId="164" fontId="2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6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left" wrapText="1" inden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21" applyFont="1" applyFill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1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 wrapText="1" indent="1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 quotePrefix="1">
      <alignment horizontal="left" vertical="top" wrapText="1" inden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 vertical="top" wrapText="1" indent="1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164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 indent="2"/>
    </xf>
    <xf numFmtId="0" fontId="2" fillId="0" borderId="2" xfId="0" applyFont="1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 indent="2"/>
    </xf>
    <xf numFmtId="0" fontId="2" fillId="0" borderId="2" xfId="0" applyFont="1" applyBorder="1" applyAlignment="1">
      <alignment horizontal="left" wrapText="1" indent="3"/>
    </xf>
    <xf numFmtId="0" fontId="2" fillId="0" borderId="2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wrapText="1"/>
    </xf>
    <xf numFmtId="0" fontId="2" fillId="0" borderId="2" xfId="0" applyFont="1" applyFill="1" applyBorder="1" applyAlignment="1" applyProtection="1">
      <alignment horizontal="left" vertical="top" wrapText="1" indent="1"/>
      <protection locked="0"/>
    </xf>
    <xf numFmtId="1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164" fontId="2" fillId="0" borderId="0" xfId="25" applyNumberFormat="1" applyFont="1" applyFill="1" applyBorder="1" applyAlignment="1">
      <alignment/>
      <protection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 indent="3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 quotePrefix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 quotePrefix="1">
      <alignment horizontal="right"/>
    </xf>
    <xf numFmtId="164" fontId="0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left" vertical="top" wrapText="1" indent="1"/>
    </xf>
    <xf numFmtId="1" fontId="2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164" fontId="21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2" xfId="0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left" indent="1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 horizontal="right" wrapText="1"/>
    </xf>
    <xf numFmtId="0" fontId="23" fillId="0" borderId="2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17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left" wrapText="1" indent="4"/>
    </xf>
    <xf numFmtId="164" fontId="2" fillId="0" borderId="2" xfId="0" applyNumberFormat="1" applyFont="1" applyFill="1" applyBorder="1" applyAlignment="1">
      <alignment horizontal="left" wrapText="1" indent="1"/>
    </xf>
    <xf numFmtId="164" fontId="2" fillId="0" borderId="2" xfId="0" applyNumberFormat="1" applyFont="1" applyFill="1" applyBorder="1" applyAlignment="1">
      <alignment horizontal="left" wrapText="1" indent="3"/>
    </xf>
    <xf numFmtId="164" fontId="2" fillId="0" borderId="2" xfId="0" applyNumberFormat="1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>
      <alignment horizontal="left" wrapText="1" indent="4"/>
    </xf>
    <xf numFmtId="164" fontId="2" fillId="0" borderId="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0" fontId="2" fillId="0" borderId="0" xfId="26" applyNumberFormat="1" applyFont="1" applyFill="1" applyBorder="1" applyAlignment="1">
      <alignment horizontal="right"/>
      <protection/>
    </xf>
    <xf numFmtId="0" fontId="2" fillId="0" borderId="0" xfId="26" applyNumberFormat="1" applyFont="1" applyFill="1" applyBorder="1" applyAlignment="1">
      <alignment horizontal="right" wrapText="1"/>
      <protection/>
    </xf>
    <xf numFmtId="0" fontId="2" fillId="0" borderId="2" xfId="0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right" wrapText="1"/>
    </xf>
    <xf numFmtId="0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 vertical="top" wrapText="1" inden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1" fontId="2" fillId="0" borderId="0" xfId="29" applyNumberFormat="1" applyFont="1" applyBorder="1" applyAlignment="1">
      <alignment horizontal="right" shrinkToFit="1"/>
    </xf>
    <xf numFmtId="1" fontId="2" fillId="0" borderId="0" xfId="29" applyNumberFormat="1" applyFont="1" applyBorder="1" applyAlignment="1">
      <alignment horizontal="right" shrinkToFit="1"/>
    </xf>
    <xf numFmtId="1" fontId="2" fillId="0" borderId="0" xfId="29" applyNumberFormat="1" applyFont="1" applyFill="1" applyBorder="1" applyAlignment="1">
      <alignment horizontal="right" shrinkToFit="1"/>
    </xf>
    <xf numFmtId="1" fontId="2" fillId="0" borderId="0" xfId="29" applyNumberFormat="1" applyFont="1" applyFill="1" applyBorder="1" applyAlignment="1">
      <alignment horizontal="right" shrinkToFit="1"/>
    </xf>
    <xf numFmtId="164" fontId="2" fillId="0" borderId="0" xfId="0" applyNumberFormat="1" applyFont="1" applyBorder="1" applyAlignment="1">
      <alignment horizontal="right"/>
    </xf>
    <xf numFmtId="164" fontId="2" fillId="0" borderId="0" xfId="29" applyNumberFormat="1" applyFont="1" applyFill="1" applyBorder="1" applyAlignment="1">
      <alignment horizontal="right" shrinkToFit="1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>
      <alignment horizontal="center" wrapText="1"/>
    </xf>
    <xf numFmtId="166" fontId="2" fillId="0" borderId="0" xfId="0" applyNumberFormat="1" applyFont="1" applyFill="1" applyAlignment="1">
      <alignment horizontal="right"/>
    </xf>
    <xf numFmtId="1" fontId="0" fillId="0" borderId="0" xfId="0" applyNumberFormat="1" applyBorder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wrapText="1" indent="1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right" wrapText="1"/>
    </xf>
    <xf numFmtId="0" fontId="41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2" fillId="0" borderId="0" xfId="25" applyNumberFormat="1" applyFont="1" applyFill="1" applyBorder="1" applyAlignment="1">
      <alignment/>
      <protection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17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right"/>
    </xf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Fill="1" applyBorder="1" applyAlignment="1">
      <alignment horizontal="left" wrapText="1" inden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4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4" fillId="0" borderId="0" xfId="20" applyNumberFormat="1" applyFont="1" applyBorder="1" applyAlignment="1">
      <alignment horizontal="right"/>
      <protection/>
    </xf>
    <xf numFmtId="1" fontId="2" fillId="0" borderId="0" xfId="0" applyNumberFormat="1" applyFont="1" applyFill="1" applyAlignment="1">
      <alignment horizontal="right"/>
    </xf>
    <xf numFmtId="164" fontId="14" fillId="0" borderId="0" xfId="19" applyNumberFormat="1" applyFont="1" applyBorder="1" applyAlignment="1">
      <alignment/>
      <protection/>
    </xf>
    <xf numFmtId="164" fontId="14" fillId="0" borderId="0" xfId="18" applyNumberFormat="1" applyFont="1" applyBorder="1" applyAlignment="1">
      <alignment vertical="top"/>
      <protection/>
    </xf>
    <xf numFmtId="0" fontId="2" fillId="0" borderId="0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left" vertical="top" wrapText="1" indent="1"/>
    </xf>
    <xf numFmtId="164" fontId="2" fillId="0" borderId="0" xfId="22" applyNumberFormat="1" applyFont="1" applyFill="1" applyBorder="1" applyAlignment="1">
      <alignment horizontal="right"/>
      <protection/>
    </xf>
    <xf numFmtId="0" fontId="2" fillId="0" borderId="2" xfId="0" applyFont="1" applyFill="1" applyBorder="1" applyAlignment="1">
      <alignment vertical="top" wrapText="1"/>
    </xf>
    <xf numFmtId="164" fontId="2" fillId="0" borderId="0" xfId="23" applyNumberFormat="1" applyFont="1" applyFill="1" applyBorder="1" applyAlignment="1">
      <alignment horizontal="right"/>
      <protection/>
    </xf>
    <xf numFmtId="164" fontId="2" fillId="0" borderId="0" xfId="24" applyNumberFormat="1" applyFont="1" applyFill="1" applyBorder="1" applyAlignment="1">
      <alignment horizontal="right"/>
      <protection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23" applyNumberFormat="1" applyFont="1">
      <alignment/>
      <protection/>
    </xf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10" fillId="0" borderId="0" xfId="0" applyFont="1" applyAlignment="1">
      <alignment vertical="distributed"/>
    </xf>
    <xf numFmtId="0" fontId="7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43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3" fillId="0" borderId="3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</cellXfs>
  <cellStyles count="17">
    <cellStyle name="Normal" xfId="0"/>
    <cellStyle name="Hyperlink" xfId="15"/>
    <cellStyle name="Currency" xfId="16"/>
    <cellStyle name="Currency [0]" xfId="17"/>
    <cellStyle name="Обычный 11" xfId="18"/>
    <cellStyle name="Обычный 12" xfId="19"/>
    <cellStyle name="Обычный 15" xfId="20"/>
    <cellStyle name="Обычный 2" xfId="21"/>
    <cellStyle name="Обычный 3" xfId="22"/>
    <cellStyle name="Обычный 4" xfId="23"/>
    <cellStyle name="Обычный 7" xfId="24"/>
    <cellStyle name="Обычный_Лист1" xfId="25"/>
    <cellStyle name="Обычный_Лист3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5" sqref="V5"/>
    </sheetView>
  </sheetViews>
  <sheetFormatPr defaultColWidth="9.00390625" defaultRowHeight="12.75"/>
  <cols>
    <col min="1" max="1" width="37.75390625" style="0" customWidth="1"/>
  </cols>
  <sheetData>
    <row r="1" spans="1:25" ht="12.75">
      <c r="A1" s="481" t="s">
        <v>415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2"/>
      <c r="X1" s="2"/>
      <c r="Y1" s="2"/>
    </row>
    <row r="2" spans="1:25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1">
        <v>2008</v>
      </c>
      <c r="T2" s="1">
        <v>2009</v>
      </c>
      <c r="U2" s="1">
        <v>2010</v>
      </c>
      <c r="V2" s="1">
        <v>2011</v>
      </c>
      <c r="W2" s="2"/>
      <c r="X2" s="2"/>
      <c r="Y2" s="2"/>
    </row>
    <row r="3" spans="1:25" ht="12.75" customHeight="1">
      <c r="A3" s="481" t="s">
        <v>1292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78"/>
      <c r="X3" s="478"/>
      <c r="Y3" s="478"/>
    </row>
    <row r="4" spans="1:25" ht="43.5" customHeight="1">
      <c r="A4" s="9" t="s">
        <v>710</v>
      </c>
      <c r="B4" s="22"/>
      <c r="C4" s="22"/>
      <c r="D4" s="19"/>
      <c r="E4" s="23">
        <v>1004.4</v>
      </c>
      <c r="F4" s="23">
        <v>1061.8</v>
      </c>
      <c r="G4" s="23">
        <v>1092.9</v>
      </c>
      <c r="H4" s="23">
        <v>1109.5</v>
      </c>
      <c r="I4" s="23">
        <v>1112.1</v>
      </c>
      <c r="J4" s="23">
        <v>1135.3</v>
      </c>
      <c r="K4" s="23">
        <v>1163.3</v>
      </c>
      <c r="L4" s="23">
        <v>1140.6</v>
      </c>
      <c r="M4" s="23">
        <v>1252.3</v>
      </c>
      <c r="N4" s="23">
        <v>1300.5</v>
      </c>
      <c r="O4" s="23">
        <v>1318.6</v>
      </c>
      <c r="P4" s="24">
        <v>1462</v>
      </c>
      <c r="Q4" s="23">
        <v>1577.2</v>
      </c>
      <c r="R4" s="23">
        <v>1623.9</v>
      </c>
      <c r="S4" s="23">
        <v>1670.8</v>
      </c>
      <c r="T4" s="23">
        <v>1674.8</v>
      </c>
      <c r="U4" s="19">
        <v>1648.4</v>
      </c>
      <c r="V4" s="19">
        <v>1603.7</v>
      </c>
      <c r="W4" s="2"/>
      <c r="X4" s="2"/>
      <c r="Y4" s="2"/>
    </row>
    <row r="5" spans="1:25" ht="44.25" customHeight="1">
      <c r="A5" s="9" t="s">
        <v>571</v>
      </c>
      <c r="B5" s="19"/>
      <c r="C5" s="19"/>
      <c r="D5" s="19"/>
      <c r="E5" s="19"/>
      <c r="F5" s="19"/>
      <c r="G5" s="19"/>
      <c r="H5" s="19"/>
      <c r="I5" s="23">
        <v>485.6</v>
      </c>
      <c r="J5" s="23"/>
      <c r="K5" s="23">
        <v>548.7</v>
      </c>
      <c r="L5" s="23">
        <v>576.1</v>
      </c>
      <c r="M5" s="23"/>
      <c r="N5" s="23">
        <v>666.8</v>
      </c>
      <c r="O5" s="23">
        <v>684.2</v>
      </c>
      <c r="P5" s="23"/>
      <c r="Q5" s="23">
        <v>791.8</v>
      </c>
      <c r="R5" s="23"/>
      <c r="S5" s="23">
        <v>846.3</v>
      </c>
      <c r="T5" s="23">
        <v>868.2</v>
      </c>
      <c r="U5" s="43" t="s">
        <v>1948</v>
      </c>
      <c r="V5" s="16">
        <v>827.5</v>
      </c>
      <c r="W5" s="2"/>
      <c r="X5" s="2"/>
      <c r="Y5" s="2"/>
    </row>
    <row r="6" spans="1:25" ht="45.75" customHeight="1">
      <c r="A6" s="9" t="s">
        <v>572</v>
      </c>
      <c r="B6" s="19"/>
      <c r="C6" s="19"/>
      <c r="D6" s="19"/>
      <c r="E6" s="19"/>
      <c r="F6" s="19"/>
      <c r="G6" s="19"/>
      <c r="H6" s="19"/>
      <c r="I6" s="23">
        <v>177.6</v>
      </c>
      <c r="J6" s="23"/>
      <c r="K6" s="23">
        <v>280.3</v>
      </c>
      <c r="L6" s="23">
        <v>283.7</v>
      </c>
      <c r="M6" s="23"/>
      <c r="N6" s="24">
        <v>294</v>
      </c>
      <c r="O6" s="23">
        <v>300.6</v>
      </c>
      <c r="P6" s="23"/>
      <c r="Q6" s="23">
        <v>343.7</v>
      </c>
      <c r="R6" s="23"/>
      <c r="S6" s="23">
        <v>367.6</v>
      </c>
      <c r="T6" s="23">
        <v>364.9</v>
      </c>
      <c r="U6" s="43" t="s">
        <v>1948</v>
      </c>
      <c r="V6" s="16">
        <v>358.3</v>
      </c>
      <c r="W6" s="2"/>
      <c r="X6" s="2"/>
      <c r="Y6" s="2"/>
    </row>
    <row r="7" spans="1:25" ht="20.25" customHeight="1">
      <c r="A7" s="9" t="s">
        <v>573</v>
      </c>
      <c r="B7" s="25"/>
      <c r="C7" s="25"/>
      <c r="D7" s="7"/>
      <c r="E7" s="25"/>
      <c r="F7" s="25"/>
      <c r="G7" s="25"/>
      <c r="H7" s="7"/>
      <c r="I7" s="22">
        <v>12532</v>
      </c>
      <c r="J7" s="22">
        <v>12680</v>
      </c>
      <c r="K7" s="22">
        <v>12286</v>
      </c>
      <c r="L7" s="22">
        <v>11729</v>
      </c>
      <c r="M7" s="22">
        <v>11488</v>
      </c>
      <c r="N7" s="22">
        <v>11566</v>
      </c>
      <c r="O7" s="22">
        <v>11605</v>
      </c>
      <c r="P7" s="22">
        <v>13639</v>
      </c>
      <c r="Q7" s="22">
        <v>24207</v>
      </c>
      <c r="R7" s="22">
        <v>24151</v>
      </c>
      <c r="S7" s="22">
        <v>24161</v>
      </c>
      <c r="T7" s="22">
        <v>23907</v>
      </c>
      <c r="U7" s="19">
        <v>23304</v>
      </c>
      <c r="V7" s="91">
        <v>23118</v>
      </c>
      <c r="W7" s="2"/>
      <c r="X7" s="2"/>
      <c r="Y7" s="2"/>
    </row>
    <row r="8" spans="1:25" ht="18.75" customHeight="1">
      <c r="A8" s="479" t="s">
        <v>574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2"/>
      <c r="X8" s="2"/>
      <c r="Y8" s="2"/>
    </row>
    <row r="9" spans="1:25" ht="18" customHeight="1">
      <c r="A9" s="479" t="s">
        <v>575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2"/>
      <c r="X9" s="2"/>
      <c r="Y9" s="2"/>
    </row>
  </sheetData>
  <mergeCells count="5">
    <mergeCell ref="W3:Y3"/>
    <mergeCell ref="A9:V9"/>
    <mergeCell ref="A1:V1"/>
    <mergeCell ref="A8:V8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00"/>
  <sheetViews>
    <sheetView workbookViewId="0" topLeftCell="A1">
      <pane xSplit="1" ySplit="3" topLeftCell="H1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5" sqref="M135"/>
    </sheetView>
  </sheetViews>
  <sheetFormatPr defaultColWidth="9.00390625" defaultRowHeight="12.75"/>
  <cols>
    <col min="1" max="1" width="35.125" style="0" customWidth="1"/>
    <col min="2" max="4" width="9.25390625" style="0" bestFit="1" customWidth="1"/>
    <col min="5" max="9" width="9.625" style="0" bestFit="1" customWidth="1"/>
    <col min="10" max="10" width="10.125" style="0" customWidth="1"/>
    <col min="11" max="11" width="10.25390625" style="0" customWidth="1"/>
    <col min="12" max="12" width="10.125" style="0" customWidth="1"/>
    <col min="13" max="13" width="11.00390625" style="0" customWidth="1"/>
    <col min="14" max="14" width="10.125" style="0" customWidth="1"/>
    <col min="15" max="15" width="10.875" style="0" customWidth="1"/>
    <col min="16" max="16" width="10.625" style="0" customWidth="1"/>
    <col min="17" max="17" width="10.125" style="0" customWidth="1"/>
    <col min="18" max="20" width="10.25390625" style="0" customWidth="1"/>
    <col min="21" max="21" width="10.875" style="0" customWidth="1"/>
    <col min="22" max="22" width="12.00390625" style="0" customWidth="1"/>
  </cols>
  <sheetData>
    <row r="1" spans="1:22" ht="12.75">
      <c r="A1" s="488" t="s">
        <v>416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120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1337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ht="12.75">
      <c r="A4" s="33" t="s">
        <v>839</v>
      </c>
    </row>
    <row r="5" spans="1:22" ht="25.5">
      <c r="A5" s="127" t="s">
        <v>840</v>
      </c>
      <c r="B5" s="128">
        <v>1.4</v>
      </c>
      <c r="C5" s="128">
        <v>19</v>
      </c>
      <c r="D5" s="128">
        <v>171.5</v>
      </c>
      <c r="E5" s="128">
        <v>610.7</v>
      </c>
      <c r="F5" s="128">
        <v>1428.5</v>
      </c>
      <c r="G5" s="128">
        <v>2007.8</v>
      </c>
      <c r="H5" s="128">
        <v>2342.5</v>
      </c>
      <c r="I5" s="128">
        <v>2629.6</v>
      </c>
      <c r="J5" s="128">
        <v>4823.2</v>
      </c>
      <c r="K5" s="128">
        <v>7305.6</v>
      </c>
      <c r="L5" s="128">
        <v>8943.6</v>
      </c>
      <c r="M5" s="383">
        <v>10830.535114639999</v>
      </c>
      <c r="N5" s="128">
        <v>13208.233779341961</v>
      </c>
      <c r="O5" s="128">
        <v>17027.190860304043</v>
      </c>
      <c r="P5" s="128">
        <v>21609.765489326972</v>
      </c>
      <c r="Q5" s="128">
        <v>26917.201375099718</v>
      </c>
      <c r="R5" s="128">
        <v>33247.51322882211</v>
      </c>
      <c r="S5" s="128">
        <v>41276.8</v>
      </c>
      <c r="T5" s="383">
        <v>38807.218574756174</v>
      </c>
      <c r="U5" s="383">
        <v>45172.748053723175</v>
      </c>
      <c r="V5" s="383">
        <v>54585.62281301469</v>
      </c>
    </row>
    <row r="6" spans="1:22" ht="28.5">
      <c r="A6" s="12" t="s">
        <v>787</v>
      </c>
      <c r="B6" s="128">
        <v>9.4</v>
      </c>
      <c r="C6" s="128">
        <v>128</v>
      </c>
      <c r="D6" s="128">
        <v>1155.3</v>
      </c>
      <c r="E6" s="128">
        <v>4115.3</v>
      </c>
      <c r="F6" s="128">
        <v>9627.7</v>
      </c>
      <c r="G6" s="128">
        <v>13551.7</v>
      </c>
      <c r="H6" s="128">
        <v>15836.9</v>
      </c>
      <c r="I6" s="128">
        <v>17807.3</v>
      </c>
      <c r="J6" s="128">
        <v>32763.2</v>
      </c>
      <c r="K6" s="128">
        <v>49834.9</v>
      </c>
      <c r="L6" s="128">
        <v>61267.3</v>
      </c>
      <c r="M6" s="383">
        <v>74535.79237432599</v>
      </c>
      <c r="N6" s="383">
        <v>91312.5473438119</v>
      </c>
      <c r="O6" s="383">
        <v>118189.13083869797</v>
      </c>
      <c r="P6" s="383">
        <v>150570.95921463627</v>
      </c>
      <c r="Q6" s="383">
        <v>188166.86249332962</v>
      </c>
      <c r="R6" s="383">
        <v>232817.38515906446</v>
      </c>
      <c r="S6" s="383">
        <v>289170.27469637356</v>
      </c>
      <c r="T6" s="383">
        <v>271787.11854222644</v>
      </c>
      <c r="U6" s="383">
        <v>316226.225313791</v>
      </c>
      <c r="V6" s="383">
        <v>381822.0209752354</v>
      </c>
    </row>
    <row r="7" spans="1:22" ht="26.25" customHeight="1">
      <c r="A7" s="129" t="s">
        <v>841</v>
      </c>
      <c r="B7" s="128">
        <v>95</v>
      </c>
      <c r="C7" s="128">
        <v>85.5</v>
      </c>
      <c r="D7" s="128">
        <v>91.3</v>
      </c>
      <c r="E7" s="128">
        <v>87.3</v>
      </c>
      <c r="F7" s="128">
        <v>95.9</v>
      </c>
      <c r="G7" s="128">
        <v>96.4</v>
      </c>
      <c r="H7" s="128">
        <v>101.4</v>
      </c>
      <c r="I7" s="128">
        <v>94.7</v>
      </c>
      <c r="J7" s="128">
        <v>106.4</v>
      </c>
      <c r="K7" s="128">
        <v>110</v>
      </c>
      <c r="L7" s="128">
        <v>105.1</v>
      </c>
      <c r="M7" s="128">
        <v>104.74378229675642</v>
      </c>
      <c r="N7" s="128">
        <v>107.29585433062172</v>
      </c>
      <c r="O7" s="128">
        <v>107.17594919269399</v>
      </c>
      <c r="P7" s="128">
        <v>106.37618702701528</v>
      </c>
      <c r="Q7" s="128">
        <v>108.15343197291236</v>
      </c>
      <c r="R7" s="128">
        <v>108.53508020907745</v>
      </c>
      <c r="S7" s="128">
        <v>105.2</v>
      </c>
      <c r="T7" s="128">
        <v>92.2</v>
      </c>
      <c r="U7" s="383">
        <v>104.25943918941967</v>
      </c>
      <c r="V7" s="383">
        <v>104.3353050965414</v>
      </c>
    </row>
    <row r="8" spans="1:22" ht="26.25" customHeight="1">
      <c r="A8" s="129" t="s">
        <v>842</v>
      </c>
      <c r="B8" s="128">
        <v>228.6</v>
      </c>
      <c r="C8" s="128">
        <v>1589.5</v>
      </c>
      <c r="D8" s="128">
        <v>988.4</v>
      </c>
      <c r="E8" s="128">
        <v>407.9</v>
      </c>
      <c r="F8" s="128">
        <v>243.9</v>
      </c>
      <c r="G8" s="128">
        <v>145.8</v>
      </c>
      <c r="H8" s="128">
        <v>115.1</v>
      </c>
      <c r="I8" s="128">
        <v>118.6</v>
      </c>
      <c r="J8" s="128">
        <v>172.5</v>
      </c>
      <c r="K8" s="128">
        <v>137.6</v>
      </c>
      <c r="L8" s="128">
        <v>116.5</v>
      </c>
      <c r="M8" s="128">
        <f>M5/L5/M7*10000</f>
        <v>115.61369868859425</v>
      </c>
      <c r="N8" s="128">
        <v>113.780061468852</v>
      </c>
      <c r="O8" s="128">
        <v>120.28207692821789</v>
      </c>
      <c r="P8" s="128">
        <v>119.30609483586852</v>
      </c>
      <c r="Q8" s="128">
        <v>115.17004710509624</v>
      </c>
      <c r="R8" s="128">
        <v>113.80442067974062</v>
      </c>
      <c r="S8" s="128">
        <v>118</v>
      </c>
      <c r="T8" s="383">
        <f>T5/S5/T7*10000</f>
        <v>101.97074084684384</v>
      </c>
      <c r="U8" s="383">
        <f>U5/T5/U7*10000</f>
        <v>111.6473990435589</v>
      </c>
      <c r="V8" s="383">
        <f>V5/U5/V7*10000</f>
        <v>115.81650849493289</v>
      </c>
    </row>
    <row r="9" spans="1:22" ht="31.5" customHeight="1">
      <c r="A9" s="129" t="s">
        <v>788</v>
      </c>
      <c r="B9" s="128">
        <v>119.72030297946621</v>
      </c>
      <c r="C9" s="130">
        <v>102.36085904744361</v>
      </c>
      <c r="D9" s="130">
        <v>93.45546431031599</v>
      </c>
      <c r="E9" s="130">
        <v>81.58662034290586</v>
      </c>
      <c r="F9" s="130">
        <v>78.2</v>
      </c>
      <c r="G9" s="130">
        <v>75.4</v>
      </c>
      <c r="H9" s="130">
        <v>76.5</v>
      </c>
      <c r="I9" s="130">
        <v>72.4</v>
      </c>
      <c r="J9" s="130">
        <v>77</v>
      </c>
      <c r="K9" s="130">
        <v>84.7</v>
      </c>
      <c r="L9" s="130">
        <v>89</v>
      </c>
      <c r="M9" s="128">
        <v>66.16848685087918</v>
      </c>
      <c r="N9" s="128">
        <v>71</v>
      </c>
      <c r="O9" s="128">
        <v>76.1</v>
      </c>
      <c r="P9" s="128">
        <v>80.9</v>
      </c>
      <c r="Q9" s="128">
        <v>87.5</v>
      </c>
      <c r="R9" s="128">
        <v>95</v>
      </c>
      <c r="S9" s="128">
        <v>100</v>
      </c>
      <c r="T9" s="128">
        <v>92.2</v>
      </c>
      <c r="U9" s="383">
        <v>96.2</v>
      </c>
      <c r="V9" s="383">
        <v>100.3</v>
      </c>
    </row>
    <row r="10" spans="1:21" ht="24.75" customHeight="1">
      <c r="A10" s="464" t="s">
        <v>561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</row>
    <row r="11" ht="25.5">
      <c r="A11" s="131" t="s">
        <v>843</v>
      </c>
    </row>
    <row r="12" spans="1:22" ht="12.75">
      <c r="A12" s="32" t="s">
        <v>844</v>
      </c>
      <c r="B12" s="16">
        <v>2844.8</v>
      </c>
      <c r="C12" s="128">
        <v>48591.6</v>
      </c>
      <c r="D12" s="128">
        <v>373338.4</v>
      </c>
      <c r="E12" s="128">
        <v>1233905.3</v>
      </c>
      <c r="F12" s="128">
        <v>3246420</v>
      </c>
      <c r="G12" s="132">
        <v>4417435.9</v>
      </c>
      <c r="H12" s="128">
        <v>5069837.4</v>
      </c>
      <c r="I12" s="128">
        <v>5465974.2</v>
      </c>
      <c r="J12" s="128">
        <v>10060912</v>
      </c>
      <c r="K12" s="128">
        <v>15141463.9</v>
      </c>
      <c r="L12" s="128">
        <v>19186204.8</v>
      </c>
      <c r="M12" s="128">
        <f aca="true" t="shared" si="0" ref="M12:R12">M13+M14+M15-M16</f>
        <v>22885944.090700004</v>
      </c>
      <c r="N12" s="128">
        <f t="shared" si="0"/>
        <v>28015493.177761286</v>
      </c>
      <c r="O12" s="128">
        <f t="shared" si="0"/>
        <v>35432909.88705805</v>
      </c>
      <c r="P12" s="128">
        <f t="shared" si="0"/>
        <v>44760977.10056731</v>
      </c>
      <c r="Q12" s="128">
        <f t="shared" si="0"/>
        <v>55817144.12418965</v>
      </c>
      <c r="R12" s="128">
        <f t="shared" si="0"/>
        <v>69677385.29277267</v>
      </c>
      <c r="S12" s="128">
        <v>86806795.24581128</v>
      </c>
      <c r="T12" s="383">
        <f>T13+T14+T15-T16</f>
        <v>81046669.89480995</v>
      </c>
      <c r="U12" s="383">
        <f>U13+U14+U15-U16</f>
        <v>94851419.60000001</v>
      </c>
      <c r="V12" s="383">
        <f>V13+V14+V15-V16</f>
        <v>114512942.89999999</v>
      </c>
    </row>
    <row r="13" spans="1:22" ht="12.75">
      <c r="A13" s="133" t="s">
        <v>845</v>
      </c>
      <c r="B13" s="101">
        <v>2612.1</v>
      </c>
      <c r="C13" s="128">
        <v>39083.7</v>
      </c>
      <c r="D13" s="128">
        <v>305481</v>
      </c>
      <c r="E13" s="128">
        <v>1044341.5</v>
      </c>
      <c r="F13" s="128">
        <v>2767620.5</v>
      </c>
      <c r="G13" s="128">
        <v>3799125.9</v>
      </c>
      <c r="H13" s="128">
        <v>4327531.3</v>
      </c>
      <c r="I13" s="128">
        <v>4573977.1</v>
      </c>
      <c r="J13" s="128">
        <v>8303202.6</v>
      </c>
      <c r="K13" s="128">
        <v>12552211.7</v>
      </c>
      <c r="L13" s="128">
        <v>15922787.8</v>
      </c>
      <c r="M13" s="383">
        <v>18990498.6</v>
      </c>
      <c r="N13" s="128">
        <v>23273089.514141288</v>
      </c>
      <c r="O13" s="128">
        <v>29490622.55727805</v>
      </c>
      <c r="P13" s="128">
        <v>37020601.97052376</v>
      </c>
      <c r="Q13" s="128">
        <v>46223866.54621788</v>
      </c>
      <c r="R13" s="128">
        <v>57752132.463831335</v>
      </c>
      <c r="S13" s="128">
        <v>71601657.85709122</v>
      </c>
      <c r="T13" s="383">
        <v>68116448</v>
      </c>
      <c r="U13" s="383">
        <v>78760114.8</v>
      </c>
      <c r="V13" s="383">
        <v>94081455</v>
      </c>
    </row>
    <row r="14" spans="1:22" ht="12.75">
      <c r="A14" s="133" t="s">
        <v>846</v>
      </c>
      <c r="B14" s="16">
        <v>181.6</v>
      </c>
      <c r="C14" s="128">
        <v>9173.2</v>
      </c>
      <c r="D14" s="128">
        <v>52300</v>
      </c>
      <c r="E14" s="128">
        <v>141665.5</v>
      </c>
      <c r="F14" s="128">
        <v>369902.7</v>
      </c>
      <c r="G14" s="128">
        <v>438694</v>
      </c>
      <c r="H14" s="128">
        <v>527711.4</v>
      </c>
      <c r="I14" s="128">
        <v>645633.8</v>
      </c>
      <c r="J14" s="128">
        <v>1262349.2</v>
      </c>
      <c r="K14" s="128">
        <v>1755804.7</v>
      </c>
      <c r="L14" s="128">
        <v>2165927.7</v>
      </c>
      <c r="M14" s="128">
        <v>2646204.1</v>
      </c>
      <c r="N14" s="128">
        <v>3153920.2</v>
      </c>
      <c r="O14" s="128">
        <v>3773863.5</v>
      </c>
      <c r="P14" s="128">
        <v>4648275.4</v>
      </c>
      <c r="Q14" s="128">
        <v>5653419.9</v>
      </c>
      <c r="R14" s="128">
        <v>7162210.8</v>
      </c>
      <c r="S14" s="128">
        <v>9110986.5</v>
      </c>
      <c r="T14" s="384">
        <v>7954327.1</v>
      </c>
      <c r="U14" s="384">
        <v>9789614</v>
      </c>
      <c r="V14" s="384">
        <v>12165886.8</v>
      </c>
    </row>
    <row r="15" spans="1:22" ht="12.75">
      <c r="A15" s="133" t="s">
        <v>847</v>
      </c>
      <c r="B15" s="101">
        <v>141.1</v>
      </c>
      <c r="C15" s="128">
        <v>3592</v>
      </c>
      <c r="D15" s="128">
        <v>26028.6</v>
      </c>
      <c r="E15" s="128">
        <v>71923.4</v>
      </c>
      <c r="F15" s="128">
        <v>184071.2</v>
      </c>
      <c r="G15" s="128">
        <v>269095</v>
      </c>
      <c r="H15" s="128">
        <v>320255.8</v>
      </c>
      <c r="I15" s="128">
        <v>338824.5</v>
      </c>
      <c r="J15" s="128">
        <v>613854.6</v>
      </c>
      <c r="K15" s="128">
        <v>980880.4</v>
      </c>
      <c r="L15" s="128">
        <v>1268911.4</v>
      </c>
      <c r="M15" s="128">
        <v>1415153.0384000002</v>
      </c>
      <c r="N15" s="128">
        <v>1775123.1996999998</v>
      </c>
      <c r="O15" s="128">
        <v>2352124.5558</v>
      </c>
      <c r="P15" s="128">
        <v>3248224.8369999994</v>
      </c>
      <c r="Q15" s="128">
        <v>4090102.5095</v>
      </c>
      <c r="R15" s="128">
        <v>4977558.694</v>
      </c>
      <c r="S15" s="128">
        <v>6323848.443</v>
      </c>
      <c r="T15" s="128">
        <v>5202132.894809948</v>
      </c>
      <c r="U15" s="383">
        <v>6462625.9</v>
      </c>
      <c r="V15" s="385">
        <v>8440119.1</v>
      </c>
    </row>
    <row r="16" spans="1:22" ht="15.75">
      <c r="A16" s="133" t="s">
        <v>848</v>
      </c>
      <c r="B16" s="128">
        <v>90</v>
      </c>
      <c r="C16" s="128">
        <v>3257.3</v>
      </c>
      <c r="D16" s="128">
        <v>10471.2</v>
      </c>
      <c r="E16" s="128">
        <v>24025.1</v>
      </c>
      <c r="F16" s="128">
        <v>75174.4</v>
      </c>
      <c r="G16" s="128">
        <v>89479</v>
      </c>
      <c r="H16" s="128">
        <v>105661.1</v>
      </c>
      <c r="I16" s="128">
        <v>92461.2</v>
      </c>
      <c r="J16" s="128">
        <v>118494.4</v>
      </c>
      <c r="K16" s="128">
        <v>147432.9</v>
      </c>
      <c r="L16" s="128">
        <v>171422.1</v>
      </c>
      <c r="M16" s="128">
        <v>165911.64770000003</v>
      </c>
      <c r="N16" s="128">
        <v>186639.73607999997</v>
      </c>
      <c r="O16" s="128">
        <v>183700.72601999997</v>
      </c>
      <c r="P16" s="128">
        <v>156125.10695644305</v>
      </c>
      <c r="Q16" s="128">
        <v>150244.83152822297</v>
      </c>
      <c r="R16" s="128">
        <v>214516.66505867</v>
      </c>
      <c r="S16" s="128">
        <v>229697.55427993997</v>
      </c>
      <c r="T16" s="383">
        <v>226238.1</v>
      </c>
      <c r="U16" s="383">
        <v>160935.1</v>
      </c>
      <c r="V16" s="386">
        <v>174518</v>
      </c>
    </row>
    <row r="17" spans="1:22" ht="12.75">
      <c r="A17" s="32" t="s">
        <v>849</v>
      </c>
      <c r="B17" s="16">
        <v>2844.8</v>
      </c>
      <c r="C17" s="128">
        <v>48591.6</v>
      </c>
      <c r="D17" s="128">
        <v>373338.4</v>
      </c>
      <c r="E17" s="128">
        <v>1233905.3</v>
      </c>
      <c r="F17" s="128">
        <v>3246420</v>
      </c>
      <c r="G17" s="132">
        <v>4417435.9</v>
      </c>
      <c r="H17" s="132">
        <v>5069837.4</v>
      </c>
      <c r="I17" s="128">
        <v>5465974.2</v>
      </c>
      <c r="J17" s="128">
        <v>10060912</v>
      </c>
      <c r="K17" s="128">
        <v>15141463.9</v>
      </c>
      <c r="L17" s="128">
        <v>19186204.8</v>
      </c>
      <c r="M17" s="128">
        <f aca="true" t="shared" si="1" ref="M17:R17">SUM(M18:M22)</f>
        <v>22885944.090700004</v>
      </c>
      <c r="N17" s="128">
        <f t="shared" si="1"/>
        <v>28015493.19841933</v>
      </c>
      <c r="O17" s="128">
        <f t="shared" si="1"/>
        <v>35432909.92634861</v>
      </c>
      <c r="P17" s="128">
        <f t="shared" si="1"/>
        <v>44760977.11124034</v>
      </c>
      <c r="Q17" s="128">
        <f t="shared" si="1"/>
        <v>55817144.149089955</v>
      </c>
      <c r="R17" s="128">
        <f t="shared" si="1"/>
        <v>69677385.26395056</v>
      </c>
      <c r="S17" s="128">
        <v>86806795.25878099</v>
      </c>
      <c r="T17" s="383">
        <f>SUM(T18:T22)</f>
        <v>81046669.89480996</v>
      </c>
      <c r="U17" s="383">
        <f>SUM(U18:U22)</f>
        <v>94851419.60000001</v>
      </c>
      <c r="V17" s="383">
        <f>SUM(V18:V22)</f>
        <v>114512942.89999999</v>
      </c>
    </row>
    <row r="18" spans="1:22" ht="12.75">
      <c r="A18" s="133" t="s">
        <v>850</v>
      </c>
      <c r="B18" s="101">
        <v>1264.7</v>
      </c>
      <c r="C18" s="128">
        <v>20412.9</v>
      </c>
      <c r="D18" s="128">
        <v>149528.9</v>
      </c>
      <c r="E18" s="128">
        <v>481494.6</v>
      </c>
      <c r="F18" s="128">
        <v>1447995.2</v>
      </c>
      <c r="G18" s="128">
        <v>1970916.8</v>
      </c>
      <c r="H18" s="128">
        <v>2199612</v>
      </c>
      <c r="I18" s="128">
        <v>2190717.4</v>
      </c>
      <c r="J18" s="128">
        <v>3975329.3</v>
      </c>
      <c r="K18" s="128">
        <v>6080012.9</v>
      </c>
      <c r="L18" s="128">
        <v>8076694.7</v>
      </c>
      <c r="M18" s="383">
        <v>9409204.9</v>
      </c>
      <c r="N18" s="128">
        <v>11653339.198419327</v>
      </c>
      <c r="O18" s="128">
        <v>14631855.526348613</v>
      </c>
      <c r="P18" s="128">
        <v>18502936.211240344</v>
      </c>
      <c r="Q18" s="128">
        <v>23246522.849089954</v>
      </c>
      <c r="R18" s="128">
        <v>29267661.263950557</v>
      </c>
      <c r="S18" s="128">
        <v>36418959.55878099</v>
      </c>
      <c r="T18" s="383">
        <v>34285124.2</v>
      </c>
      <c r="U18" s="383">
        <v>39889057.5</v>
      </c>
      <c r="V18" s="385">
        <v>47761433.3</v>
      </c>
    </row>
    <row r="19" spans="1:22" ht="12.75">
      <c r="A19" s="133" t="s">
        <v>1102</v>
      </c>
      <c r="B19" s="16">
        <v>855.4</v>
      </c>
      <c r="C19" s="128">
        <v>9183.6</v>
      </c>
      <c r="D19" s="128">
        <v>106755.4</v>
      </c>
      <c r="E19" s="128">
        <v>422052.7</v>
      </c>
      <c r="F19" s="128">
        <v>1016594.3</v>
      </c>
      <c r="G19" s="128">
        <v>1435869.8</v>
      </c>
      <c r="H19" s="128">
        <v>1776137.6</v>
      </c>
      <c r="I19" s="128">
        <v>2003790.1</v>
      </c>
      <c r="J19" s="128">
        <v>3285678.1</v>
      </c>
      <c r="K19" s="128">
        <v>4476850.9</v>
      </c>
      <c r="L19" s="128">
        <v>5886860.6</v>
      </c>
      <c r="M19" s="89">
        <v>7484115.5</v>
      </c>
      <c r="N19" s="101">
        <v>9058687.6</v>
      </c>
      <c r="O19" s="128">
        <v>11477849.6</v>
      </c>
      <c r="P19" s="128">
        <v>14438149.2</v>
      </c>
      <c r="Q19" s="128">
        <v>17809740.7</v>
      </c>
      <c r="R19" s="128">
        <v>21968579.5</v>
      </c>
      <c r="S19" s="128">
        <v>27543511.4</v>
      </c>
      <c r="T19" s="383">
        <v>29269625.1</v>
      </c>
      <c r="U19" s="383">
        <v>32149835.5</v>
      </c>
      <c r="V19" s="358">
        <v>37254906.6</v>
      </c>
    </row>
    <row r="20" spans="1:22" ht="12.75">
      <c r="A20" s="133" t="s">
        <v>851</v>
      </c>
      <c r="B20" s="16">
        <v>507.2</v>
      </c>
      <c r="C20" s="128">
        <v>6582.1</v>
      </c>
      <c r="D20" s="128">
        <v>46316.9</v>
      </c>
      <c r="E20" s="128">
        <v>155971.4</v>
      </c>
      <c r="F20" s="128">
        <v>363362</v>
      </c>
      <c r="G20" s="128">
        <v>475256.4</v>
      </c>
      <c r="H20" s="128">
        <v>514801.3</v>
      </c>
      <c r="I20" s="128">
        <v>393482.2</v>
      </c>
      <c r="J20" s="128">
        <v>715319.5</v>
      </c>
      <c r="K20" s="128">
        <v>1365733.8</v>
      </c>
      <c r="L20" s="128">
        <v>1963110.4</v>
      </c>
      <c r="M20" s="119">
        <v>2169313.7</v>
      </c>
      <c r="N20" s="128">
        <v>2755048.5</v>
      </c>
      <c r="O20" s="101">
        <v>3558951.4</v>
      </c>
      <c r="P20" s="101">
        <v>4338730.5</v>
      </c>
      <c r="Q20" s="101">
        <v>5698727.3</v>
      </c>
      <c r="R20" s="101">
        <v>8034098.2</v>
      </c>
      <c r="S20" s="128">
        <v>10526116.1</v>
      </c>
      <c r="T20" s="383">
        <v>7344756.5</v>
      </c>
      <c r="U20" s="383">
        <v>10288305.3</v>
      </c>
      <c r="V20" s="358">
        <v>13644414.1</v>
      </c>
    </row>
    <row r="21" spans="1:22" ht="12.75">
      <c r="A21" s="133" t="s">
        <v>852</v>
      </c>
      <c r="B21" s="16">
        <v>185.6</v>
      </c>
      <c r="C21" s="128">
        <v>11847.5</v>
      </c>
      <c r="D21" s="128">
        <v>65524.7</v>
      </c>
      <c r="E21" s="128">
        <v>169534.3</v>
      </c>
      <c r="F21" s="128">
        <v>418468.5</v>
      </c>
      <c r="G21" s="128">
        <v>523463.1</v>
      </c>
      <c r="H21" s="128">
        <v>579286.5</v>
      </c>
      <c r="I21" s="128">
        <v>821043.4</v>
      </c>
      <c r="J21" s="128">
        <v>2084585.1</v>
      </c>
      <c r="K21" s="128">
        <v>3218866.3</v>
      </c>
      <c r="L21" s="128">
        <v>3299561.7</v>
      </c>
      <c r="M21" s="89">
        <v>3813694.6</v>
      </c>
      <c r="N21" s="101">
        <v>4655880.3</v>
      </c>
      <c r="O21" s="101">
        <v>5860396.9</v>
      </c>
      <c r="P21" s="101">
        <v>7607256.5</v>
      </c>
      <c r="Q21" s="101">
        <v>9079332.7</v>
      </c>
      <c r="R21" s="101">
        <v>10028762.1</v>
      </c>
      <c r="S21" s="128">
        <v>12923553.7</v>
      </c>
      <c r="T21" s="384">
        <v>10842026.2</v>
      </c>
      <c r="U21" s="384">
        <v>13529310.9</v>
      </c>
      <c r="V21" s="384">
        <v>16949612.3</v>
      </c>
    </row>
    <row r="22" spans="1:22" ht="12.75">
      <c r="A22" s="133" t="s">
        <v>853</v>
      </c>
      <c r="B22" s="16">
        <v>31.9</v>
      </c>
      <c r="C22" s="128">
        <v>565.5</v>
      </c>
      <c r="D22" s="128">
        <v>5212.5</v>
      </c>
      <c r="E22" s="128">
        <v>4852.3</v>
      </c>
      <c r="F22" s="128">
        <v>0</v>
      </c>
      <c r="G22" s="128">
        <v>11929.8</v>
      </c>
      <c r="H22" s="128">
        <v>0</v>
      </c>
      <c r="I22" s="128">
        <v>56941.1</v>
      </c>
      <c r="J22" s="128">
        <v>0</v>
      </c>
      <c r="K22" s="128">
        <v>0</v>
      </c>
      <c r="L22" s="128">
        <v>-40022.6</v>
      </c>
      <c r="M22" s="383">
        <f>M12-M18-M19-M20-M21</f>
        <v>9615.390700003598</v>
      </c>
      <c r="N22" s="101">
        <v>-107462.4</v>
      </c>
      <c r="O22" s="128">
        <v>-96143.5</v>
      </c>
      <c r="P22" s="128">
        <v>-126095.3</v>
      </c>
      <c r="Q22" s="128">
        <v>-17179.4</v>
      </c>
      <c r="R22" s="128">
        <v>378284.2</v>
      </c>
      <c r="S22" s="128">
        <v>-605345.5</v>
      </c>
      <c r="T22" s="383">
        <f>T12-T18-T19-T20-T21</f>
        <v>-694862.1051900573</v>
      </c>
      <c r="U22" s="383">
        <f>U12-U18-U19-U20-U21</f>
        <v>-1005089.5999999922</v>
      </c>
      <c r="V22" s="383">
        <f>V12-V18-V19-V20-V21</f>
        <v>-1097423.4000000078</v>
      </c>
    </row>
    <row r="23" spans="1:19" ht="25.5">
      <c r="A23" s="131" t="s">
        <v>854</v>
      </c>
      <c r="B23" s="128"/>
      <c r="C23" s="128"/>
      <c r="D23" s="128"/>
      <c r="E23" s="128"/>
      <c r="F23" s="128"/>
      <c r="G23" s="130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22" ht="12.75">
      <c r="A24" s="32" t="s">
        <v>844</v>
      </c>
      <c r="B24" s="16">
        <v>2663.2</v>
      </c>
      <c r="C24" s="128">
        <v>39418.4</v>
      </c>
      <c r="D24" s="128">
        <v>321038.4</v>
      </c>
      <c r="E24" s="128">
        <v>1092239.8</v>
      </c>
      <c r="F24" s="128">
        <v>2876517.3</v>
      </c>
      <c r="G24" s="128">
        <v>3978741.9</v>
      </c>
      <c r="H24" s="128">
        <v>4542126</v>
      </c>
      <c r="I24" s="128">
        <v>4820340.4</v>
      </c>
      <c r="J24" s="128">
        <v>8798562.8</v>
      </c>
      <c r="K24" s="128">
        <v>13385659.2</v>
      </c>
      <c r="L24" s="128">
        <v>17020277.1</v>
      </c>
      <c r="M24" s="128">
        <f aca="true" t="shared" si="2" ref="M24:R24">M25+M26-M27</f>
        <v>20239739.990700003</v>
      </c>
      <c r="N24" s="128">
        <f t="shared" si="2"/>
        <v>24861572.97776129</v>
      </c>
      <c r="O24" s="128">
        <f t="shared" si="2"/>
        <v>31659046.38705805</v>
      </c>
      <c r="P24" s="128">
        <f t="shared" si="2"/>
        <v>40112701.70056731</v>
      </c>
      <c r="Q24" s="128">
        <f t="shared" si="2"/>
        <v>50163724.224189654</v>
      </c>
      <c r="R24" s="128">
        <f t="shared" si="2"/>
        <v>62515174.49277266</v>
      </c>
      <c r="S24" s="128">
        <v>77695808.74581128</v>
      </c>
      <c r="T24" s="383">
        <f>T25+T26-T27</f>
        <v>73092342.79480995</v>
      </c>
      <c r="U24" s="383">
        <f>U25+U26-U27</f>
        <v>85061805.60000001</v>
      </c>
      <c r="V24" s="383">
        <f>V25+V26-V27</f>
        <v>102347056.1</v>
      </c>
    </row>
    <row r="25" spans="1:22" ht="12.75">
      <c r="A25" s="133" t="s">
        <v>845</v>
      </c>
      <c r="B25" s="101">
        <v>2612.1</v>
      </c>
      <c r="C25" s="128">
        <v>39083.7</v>
      </c>
      <c r="D25" s="128">
        <v>305481</v>
      </c>
      <c r="E25" s="128">
        <v>1044341.5</v>
      </c>
      <c r="F25" s="128">
        <v>2767620.5</v>
      </c>
      <c r="G25" s="128">
        <v>3799125.9</v>
      </c>
      <c r="H25" s="128">
        <v>4327531.3</v>
      </c>
      <c r="I25" s="128">
        <v>4573977.1</v>
      </c>
      <c r="J25" s="128">
        <v>8303202.6</v>
      </c>
      <c r="K25" s="128">
        <v>12552211.7</v>
      </c>
      <c r="L25" s="128">
        <v>15922787.8</v>
      </c>
      <c r="M25" s="383">
        <f>M13</f>
        <v>18990498.6</v>
      </c>
      <c r="N25" s="128">
        <v>23273089.514141288</v>
      </c>
      <c r="O25" s="128">
        <v>29490622.55727805</v>
      </c>
      <c r="P25" s="128">
        <v>37020601.97052376</v>
      </c>
      <c r="Q25" s="128">
        <v>46223866.54621788</v>
      </c>
      <c r="R25" s="128">
        <v>57752132.463831335</v>
      </c>
      <c r="S25" s="128">
        <v>71601657.85709122</v>
      </c>
      <c r="T25" s="383">
        <f>T13</f>
        <v>68116448</v>
      </c>
      <c r="U25" s="383">
        <f>U13</f>
        <v>78760114.8</v>
      </c>
      <c r="V25" s="383">
        <f>V13</f>
        <v>94081455</v>
      </c>
    </row>
    <row r="26" spans="1:22" ht="12.75">
      <c r="A26" s="133" t="s">
        <v>855</v>
      </c>
      <c r="B26" s="101">
        <v>141.1</v>
      </c>
      <c r="C26" s="128">
        <v>3592</v>
      </c>
      <c r="D26" s="128">
        <v>26028.6</v>
      </c>
      <c r="E26" s="128">
        <v>71923.4</v>
      </c>
      <c r="F26" s="128">
        <v>184071.2</v>
      </c>
      <c r="G26" s="128">
        <v>269095</v>
      </c>
      <c r="H26" s="128">
        <v>320255.8</v>
      </c>
      <c r="I26" s="128">
        <v>338824.5</v>
      </c>
      <c r="J26" s="128">
        <v>613854.6</v>
      </c>
      <c r="K26" s="128">
        <v>980880.4</v>
      </c>
      <c r="L26" s="128">
        <v>1268911.4</v>
      </c>
      <c r="M26" s="128">
        <v>1415153.0384000002</v>
      </c>
      <c r="N26" s="128">
        <v>1775123.1996999998</v>
      </c>
      <c r="O26" s="128">
        <v>2352124.5558</v>
      </c>
      <c r="P26" s="128">
        <v>3248224.8369999994</v>
      </c>
      <c r="Q26" s="128">
        <v>4090102.5095</v>
      </c>
      <c r="R26" s="128">
        <v>4977558.694</v>
      </c>
      <c r="S26" s="128">
        <v>6323848.443</v>
      </c>
      <c r="T26" s="128">
        <f aca="true" t="shared" si="3" ref="T26:V27">T15</f>
        <v>5202132.894809948</v>
      </c>
      <c r="U26" s="383">
        <f t="shared" si="3"/>
        <v>6462625.9</v>
      </c>
      <c r="V26" s="383">
        <f t="shared" si="3"/>
        <v>8440119.1</v>
      </c>
    </row>
    <row r="27" spans="1:22" ht="12.75">
      <c r="A27" s="133" t="s">
        <v>856</v>
      </c>
      <c r="B27" s="128">
        <v>90</v>
      </c>
      <c r="C27" s="128">
        <v>3257.3</v>
      </c>
      <c r="D27" s="128">
        <v>10471.2</v>
      </c>
      <c r="E27" s="128">
        <v>24025.1</v>
      </c>
      <c r="F27" s="128">
        <v>75174.4</v>
      </c>
      <c r="G27" s="128">
        <v>89479</v>
      </c>
      <c r="H27" s="128">
        <v>105661.1</v>
      </c>
      <c r="I27" s="128">
        <v>92461.2</v>
      </c>
      <c r="J27" s="128">
        <v>118494.4</v>
      </c>
      <c r="K27" s="128">
        <v>147432.9</v>
      </c>
      <c r="L27" s="128">
        <v>171422.1</v>
      </c>
      <c r="M27" s="128">
        <v>165911.64770000003</v>
      </c>
      <c r="N27" s="128">
        <v>186639.73607999997</v>
      </c>
      <c r="O27" s="128">
        <v>183700.72601999997</v>
      </c>
      <c r="P27" s="128">
        <v>156125.10695644305</v>
      </c>
      <c r="Q27" s="128">
        <v>150244.83152822297</v>
      </c>
      <c r="R27" s="128">
        <v>214516.66505867</v>
      </c>
      <c r="S27" s="128">
        <v>229697.55427993997</v>
      </c>
      <c r="T27" s="383">
        <f t="shared" si="3"/>
        <v>226238.1</v>
      </c>
      <c r="U27" s="383">
        <f t="shared" si="3"/>
        <v>160935.1</v>
      </c>
      <c r="V27" s="383">
        <f t="shared" si="3"/>
        <v>174518</v>
      </c>
    </row>
    <row r="28" spans="1:22" ht="12.75">
      <c r="A28" s="32" t="s">
        <v>849</v>
      </c>
      <c r="B28" s="16">
        <v>2663.2</v>
      </c>
      <c r="C28" s="128">
        <v>39418.4</v>
      </c>
      <c r="D28" s="128">
        <v>321038.4</v>
      </c>
      <c r="E28" s="128">
        <v>1092239.8</v>
      </c>
      <c r="F28" s="128">
        <v>2876517.3</v>
      </c>
      <c r="G28" s="128">
        <v>3978741.9</v>
      </c>
      <c r="H28" s="128">
        <v>4542126</v>
      </c>
      <c r="I28" s="128">
        <v>4820340.4</v>
      </c>
      <c r="J28" s="128">
        <v>8798562.8</v>
      </c>
      <c r="K28" s="128">
        <v>13385659.2</v>
      </c>
      <c r="L28" s="128">
        <v>17020277.1</v>
      </c>
      <c r="M28" s="128">
        <f aca="true" t="shared" si="4" ref="M28:R28">M29+M30</f>
        <v>20239739.9907</v>
      </c>
      <c r="N28" s="128">
        <f t="shared" si="4"/>
        <v>24861572.977761287</v>
      </c>
      <c r="O28" s="128">
        <f t="shared" si="4"/>
        <v>31659046.38705805</v>
      </c>
      <c r="P28" s="128">
        <f t="shared" si="4"/>
        <v>40112701.70056732</v>
      </c>
      <c r="Q28" s="128">
        <f t="shared" si="4"/>
        <v>50163724.22418967</v>
      </c>
      <c r="R28" s="128">
        <f t="shared" si="4"/>
        <v>62515174.49277267</v>
      </c>
      <c r="S28" s="128">
        <v>77695808.74581128</v>
      </c>
      <c r="T28" s="128">
        <f>T29+T30</f>
        <v>73092342.79480994</v>
      </c>
      <c r="U28" s="128">
        <f>U29+U30</f>
        <v>85061805.6</v>
      </c>
      <c r="V28" s="128">
        <f>V29+V30</f>
        <v>102347056.1</v>
      </c>
    </row>
    <row r="29" spans="1:22" ht="12.75">
      <c r="A29" s="133" t="s">
        <v>850</v>
      </c>
      <c r="B29" s="101">
        <v>1264.7</v>
      </c>
      <c r="C29" s="128">
        <v>20412.9</v>
      </c>
      <c r="D29" s="128">
        <v>149528.9</v>
      </c>
      <c r="E29" s="128">
        <v>481494.6</v>
      </c>
      <c r="F29" s="128">
        <v>1447995.2</v>
      </c>
      <c r="G29" s="128">
        <v>1970916.8</v>
      </c>
      <c r="H29" s="128">
        <v>2199612</v>
      </c>
      <c r="I29" s="128">
        <v>2190717.4</v>
      </c>
      <c r="J29" s="128">
        <v>3975329.3</v>
      </c>
      <c r="K29" s="128">
        <v>6080012.9</v>
      </c>
      <c r="L29" s="128">
        <v>8076694.7</v>
      </c>
      <c r="M29" s="383">
        <f>M18</f>
        <v>9409204.9</v>
      </c>
      <c r="N29" s="128">
        <v>11653339.198419327</v>
      </c>
      <c r="O29" s="128">
        <v>14631855.526754005</v>
      </c>
      <c r="P29" s="128">
        <v>18502936.211240344</v>
      </c>
      <c r="Q29" s="128">
        <v>23246522.849089954</v>
      </c>
      <c r="R29" s="128">
        <v>29267661.263950557</v>
      </c>
      <c r="S29" s="128">
        <v>36418959.55878099</v>
      </c>
      <c r="T29" s="383">
        <f>T18</f>
        <v>34285124.2</v>
      </c>
      <c r="U29" s="383">
        <f>U18</f>
        <v>39889057.5</v>
      </c>
      <c r="V29" s="383">
        <f>V18</f>
        <v>47761433.3</v>
      </c>
    </row>
    <row r="30" spans="1:22" ht="25.5">
      <c r="A30" s="133" t="s">
        <v>857</v>
      </c>
      <c r="B30" s="101">
        <v>1398.5</v>
      </c>
      <c r="C30" s="128">
        <v>19005.5</v>
      </c>
      <c r="D30" s="128">
        <v>171509.5</v>
      </c>
      <c r="E30" s="128">
        <v>610745.2</v>
      </c>
      <c r="F30" s="128">
        <v>1428522.1</v>
      </c>
      <c r="G30" s="128">
        <v>2007825.1</v>
      </c>
      <c r="H30" s="128">
        <v>2342514</v>
      </c>
      <c r="I30" s="128">
        <v>2629623</v>
      </c>
      <c r="J30" s="128">
        <v>4823233.5</v>
      </c>
      <c r="K30" s="128">
        <v>7305646.3</v>
      </c>
      <c r="L30" s="128">
        <v>8943582.4</v>
      </c>
      <c r="M30" s="383">
        <f>M25-M29+M26-M27</f>
        <v>10830535.0907</v>
      </c>
      <c r="N30" s="128">
        <v>13208233.77934196</v>
      </c>
      <c r="O30" s="128">
        <v>17027190.860304043</v>
      </c>
      <c r="P30" s="128">
        <v>21609765.489326973</v>
      </c>
      <c r="Q30" s="128">
        <v>26917201.375099715</v>
      </c>
      <c r="R30" s="128">
        <v>33247513.22882211</v>
      </c>
      <c r="S30" s="128">
        <v>41276849.1870303</v>
      </c>
      <c r="T30" s="383">
        <f>T25-T29+T26-T27</f>
        <v>38807218.59480994</v>
      </c>
      <c r="U30" s="383">
        <f>U25-U29+U26-U27</f>
        <v>45172748.099999994</v>
      </c>
      <c r="V30" s="383">
        <f>V25-V29+V26-V27</f>
        <v>54585622.800000004</v>
      </c>
    </row>
    <row r="31" spans="1:19" ht="25.5">
      <c r="A31" s="131" t="s">
        <v>858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22" ht="12.75">
      <c r="A32" s="32" t="s">
        <v>844</v>
      </c>
      <c r="B32" s="16">
        <v>1398.5</v>
      </c>
      <c r="C32" s="128">
        <v>19005.5</v>
      </c>
      <c r="D32" s="128">
        <v>171509.5</v>
      </c>
      <c r="E32" s="128">
        <v>610745.2</v>
      </c>
      <c r="F32" s="128">
        <v>1428522.1</v>
      </c>
      <c r="G32" s="128">
        <v>2007825.1</v>
      </c>
      <c r="H32" s="128">
        <v>2342514</v>
      </c>
      <c r="I32" s="128">
        <v>2629623</v>
      </c>
      <c r="J32" s="128">
        <v>4823233.5</v>
      </c>
      <c r="K32" s="128">
        <v>7305646.3</v>
      </c>
      <c r="L32" s="128">
        <v>8943582.4</v>
      </c>
      <c r="M32" s="128">
        <f aca="true" t="shared" si="5" ref="M32:R32">M33</f>
        <v>10830535.0907</v>
      </c>
      <c r="N32" s="128">
        <f t="shared" si="5"/>
        <v>13208233.77934196</v>
      </c>
      <c r="O32" s="128">
        <f t="shared" si="5"/>
        <v>17027190.860304043</v>
      </c>
      <c r="P32" s="128">
        <f t="shared" si="5"/>
        <v>21609765.489326973</v>
      </c>
      <c r="Q32" s="128">
        <f t="shared" si="5"/>
        <v>26917201.375099715</v>
      </c>
      <c r="R32" s="128">
        <f t="shared" si="5"/>
        <v>33247513.22882211</v>
      </c>
      <c r="S32" s="128">
        <v>41276849.1870303</v>
      </c>
      <c r="T32" s="383">
        <v>38807218.6</v>
      </c>
      <c r="U32" s="383">
        <v>45172748.1</v>
      </c>
      <c r="V32" s="383">
        <v>54585622.8</v>
      </c>
    </row>
    <row r="33" spans="1:22" ht="25.5">
      <c r="A33" s="133" t="s">
        <v>857</v>
      </c>
      <c r="B33" s="101">
        <v>1398.5</v>
      </c>
      <c r="C33" s="128">
        <v>19005.5</v>
      </c>
      <c r="D33" s="128">
        <v>171509.5</v>
      </c>
      <c r="E33" s="128">
        <v>610745.2</v>
      </c>
      <c r="F33" s="128">
        <v>1428522.1</v>
      </c>
      <c r="G33" s="128">
        <v>2007825.1</v>
      </c>
      <c r="H33" s="128">
        <v>2342514</v>
      </c>
      <c r="I33" s="128">
        <v>2629623</v>
      </c>
      <c r="J33" s="128">
        <v>4823233.5</v>
      </c>
      <c r="K33" s="128">
        <v>7305646.3</v>
      </c>
      <c r="L33" s="128">
        <v>8943582.4</v>
      </c>
      <c r="M33" s="383">
        <f aca="true" t="shared" si="6" ref="M33:R33">M30</f>
        <v>10830535.0907</v>
      </c>
      <c r="N33" s="128">
        <f t="shared" si="6"/>
        <v>13208233.77934196</v>
      </c>
      <c r="O33" s="128">
        <f t="shared" si="6"/>
        <v>17027190.860304043</v>
      </c>
      <c r="P33" s="128">
        <f t="shared" si="6"/>
        <v>21609765.489326973</v>
      </c>
      <c r="Q33" s="128">
        <f t="shared" si="6"/>
        <v>26917201.375099715</v>
      </c>
      <c r="R33" s="128">
        <f t="shared" si="6"/>
        <v>33247513.22882211</v>
      </c>
      <c r="S33" s="128">
        <v>41276849.1870303</v>
      </c>
      <c r="T33" s="383">
        <f>T30</f>
        <v>38807218.59480994</v>
      </c>
      <c r="U33" s="383">
        <f>U30</f>
        <v>45172748.099999994</v>
      </c>
      <c r="V33" s="383">
        <f>V30</f>
        <v>54585622.800000004</v>
      </c>
    </row>
    <row r="34" spans="1:22" ht="12.75">
      <c r="A34" s="32" t="s">
        <v>849</v>
      </c>
      <c r="B34" s="16">
        <v>1398.5</v>
      </c>
      <c r="C34" s="128">
        <v>19005.5</v>
      </c>
      <c r="D34" s="128">
        <v>171509.5</v>
      </c>
      <c r="E34" s="128">
        <v>610745.2</v>
      </c>
      <c r="F34" s="128">
        <v>1428522.1</v>
      </c>
      <c r="G34" s="128">
        <v>2007825.1</v>
      </c>
      <c r="H34" s="128">
        <v>2342514</v>
      </c>
      <c r="I34" s="128">
        <v>2629623</v>
      </c>
      <c r="J34" s="128">
        <v>4823233.5</v>
      </c>
      <c r="K34" s="128">
        <v>7305646.3</v>
      </c>
      <c r="L34" s="128">
        <v>8943582.4</v>
      </c>
      <c r="M34" s="383">
        <f>M35+M37-M41+M45+0.1</f>
        <v>10830535.1</v>
      </c>
      <c r="N34" s="128">
        <v>13208233.8</v>
      </c>
      <c r="O34" s="128">
        <v>17027190.9</v>
      </c>
      <c r="P34" s="128">
        <v>21609765.5</v>
      </c>
      <c r="Q34" s="128">
        <v>26917201.4</v>
      </c>
      <c r="R34" s="128">
        <v>33247513.2</v>
      </c>
      <c r="S34" s="128">
        <v>41276849.2</v>
      </c>
      <c r="T34" s="383">
        <v>38807218.6</v>
      </c>
      <c r="U34" s="383">
        <v>45172748.1</v>
      </c>
      <c r="V34" s="383">
        <v>54585622.8</v>
      </c>
    </row>
    <row r="35" spans="1:22" ht="12.75">
      <c r="A35" s="133" t="s">
        <v>859</v>
      </c>
      <c r="B35" s="16">
        <v>610.9</v>
      </c>
      <c r="C35" s="128">
        <v>6979.4</v>
      </c>
      <c r="D35" s="128">
        <v>76346.2</v>
      </c>
      <c r="E35" s="128">
        <v>300997.6</v>
      </c>
      <c r="F35" s="128">
        <v>647875.8</v>
      </c>
      <c r="G35" s="128">
        <v>1022643.3</v>
      </c>
      <c r="H35" s="128">
        <v>1202900.5</v>
      </c>
      <c r="I35" s="128">
        <v>1263046.9</v>
      </c>
      <c r="J35" s="128">
        <v>1933606.1</v>
      </c>
      <c r="K35" s="128">
        <v>2937229.9</v>
      </c>
      <c r="L35" s="128">
        <v>3848398.5</v>
      </c>
      <c r="M35" s="128">
        <v>5065100.6</v>
      </c>
      <c r="N35" s="128">
        <v>6231387.9</v>
      </c>
      <c r="O35" s="128">
        <v>7845036.7</v>
      </c>
      <c r="P35" s="128">
        <v>9474266.7</v>
      </c>
      <c r="Q35" s="128">
        <v>11985905.6</v>
      </c>
      <c r="R35" s="128">
        <v>15526114.7</v>
      </c>
      <c r="S35" s="128">
        <v>19559761</v>
      </c>
      <c r="T35" s="383">
        <v>20411614.4</v>
      </c>
      <c r="U35" s="383">
        <v>22533682.3</v>
      </c>
      <c r="V35" s="383">
        <v>27167648.9</v>
      </c>
    </row>
    <row r="36" spans="1:22" ht="25.5">
      <c r="A36" s="134" t="s">
        <v>860</v>
      </c>
      <c r="B36" s="135"/>
      <c r="C36" s="136"/>
      <c r="D36" s="128">
        <v>9100</v>
      </c>
      <c r="E36" s="128">
        <v>52000</v>
      </c>
      <c r="F36" s="128">
        <v>110000</v>
      </c>
      <c r="G36" s="128">
        <v>220000</v>
      </c>
      <c r="H36" s="128">
        <v>270000</v>
      </c>
      <c r="I36" s="128">
        <v>270000</v>
      </c>
      <c r="J36" s="128">
        <v>525000</v>
      </c>
      <c r="K36" s="128">
        <v>810000</v>
      </c>
      <c r="L36" s="128">
        <v>993500</v>
      </c>
      <c r="M36" s="128">
        <v>1249000</v>
      </c>
      <c r="N36" s="128">
        <v>1496400</v>
      </c>
      <c r="O36" s="128">
        <v>1995100</v>
      </c>
      <c r="P36" s="128">
        <v>2551000</v>
      </c>
      <c r="Q36" s="128">
        <v>3450000</v>
      </c>
      <c r="R36" s="128">
        <v>4450000</v>
      </c>
      <c r="S36" s="128">
        <v>5200000</v>
      </c>
      <c r="T36" s="128">
        <v>5790000</v>
      </c>
      <c r="U36" s="383">
        <v>6450000</v>
      </c>
      <c r="V36" s="383">
        <v>7703000</v>
      </c>
    </row>
    <row r="37" spans="1:22" ht="12.75">
      <c r="A37" s="133" t="s">
        <v>861</v>
      </c>
      <c r="B37" s="128">
        <v>152</v>
      </c>
      <c r="C37" s="128">
        <v>3892.9</v>
      </c>
      <c r="D37" s="128">
        <v>28672.8</v>
      </c>
      <c r="E37" s="128">
        <v>85044.1</v>
      </c>
      <c r="F37" s="128">
        <v>252401.3</v>
      </c>
      <c r="G37" s="128">
        <v>378712</v>
      </c>
      <c r="H37" s="128">
        <v>469958.6</v>
      </c>
      <c r="I37" s="128">
        <v>517923</v>
      </c>
      <c r="J37" s="128">
        <v>883308.1</v>
      </c>
      <c r="K37" s="128">
        <v>1404111.5</v>
      </c>
      <c r="L37" s="128">
        <v>1585833.1</v>
      </c>
      <c r="M37" s="128">
        <f aca="true" t="shared" si="7" ref="M37:R37">M39+M40</f>
        <v>2028443</v>
      </c>
      <c r="N37" s="128">
        <f t="shared" si="7"/>
        <v>2318223</v>
      </c>
      <c r="O37" s="128">
        <f t="shared" si="7"/>
        <v>3079045.6</v>
      </c>
      <c r="P37" s="128">
        <f t="shared" si="7"/>
        <v>4410767.1</v>
      </c>
      <c r="Q37" s="128">
        <f t="shared" si="7"/>
        <v>5542275.3</v>
      </c>
      <c r="R37" s="128">
        <f t="shared" si="7"/>
        <v>6564455.7</v>
      </c>
      <c r="S37" s="128">
        <v>8498539.1</v>
      </c>
      <c r="T37" s="383">
        <v>6808387.9</v>
      </c>
      <c r="U37" s="383">
        <v>8494679.8</v>
      </c>
      <c r="V37" s="383">
        <v>11158340.7</v>
      </c>
    </row>
    <row r="38" spans="1:22" ht="12.75">
      <c r="A38" s="137" t="s">
        <v>2241</v>
      </c>
      <c r="B38" s="135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306"/>
      <c r="U38" s="306"/>
      <c r="V38" s="135"/>
    </row>
    <row r="39" spans="1:22" ht="12.75">
      <c r="A39" s="134" t="s">
        <v>862</v>
      </c>
      <c r="B39" s="101">
        <v>141.1</v>
      </c>
      <c r="C39" s="128">
        <v>3592</v>
      </c>
      <c r="D39" s="128">
        <v>26028.6</v>
      </c>
      <c r="E39" s="128">
        <v>71923.4</v>
      </c>
      <c r="F39" s="128">
        <v>184071.2</v>
      </c>
      <c r="G39" s="128">
        <v>269095</v>
      </c>
      <c r="H39" s="128">
        <v>320255.8</v>
      </c>
      <c r="I39" s="128">
        <v>338824.5</v>
      </c>
      <c r="J39" s="128">
        <v>613854.6</v>
      </c>
      <c r="K39" s="128">
        <v>980880.4</v>
      </c>
      <c r="L39" s="128">
        <v>1268911.4</v>
      </c>
      <c r="M39" s="128">
        <v>1415153</v>
      </c>
      <c r="N39" s="128">
        <v>1775123.2</v>
      </c>
      <c r="O39" s="128">
        <v>2352124.6</v>
      </c>
      <c r="P39" s="128">
        <v>3248224.8</v>
      </c>
      <c r="Q39" s="128">
        <v>4090102.5</v>
      </c>
      <c r="R39" s="128">
        <v>4977558.7</v>
      </c>
      <c r="S39" s="128">
        <v>6323848.443</v>
      </c>
      <c r="T39" s="128">
        <f>T26</f>
        <v>5202132.894809948</v>
      </c>
      <c r="U39" s="383">
        <f>U26</f>
        <v>6462625.9</v>
      </c>
      <c r="V39" s="383">
        <f>V26</f>
        <v>8440119.1</v>
      </c>
    </row>
    <row r="40" spans="1:22" ht="12.75">
      <c r="A40" s="134" t="s">
        <v>863</v>
      </c>
      <c r="B40" s="16">
        <v>10.9</v>
      </c>
      <c r="C40" s="128">
        <v>300.9</v>
      </c>
      <c r="D40" s="128">
        <v>2644.2</v>
      </c>
      <c r="E40" s="128">
        <v>13120.7</v>
      </c>
      <c r="F40" s="128">
        <v>68330.1</v>
      </c>
      <c r="G40" s="128">
        <v>109617</v>
      </c>
      <c r="H40" s="128">
        <v>149702.8</v>
      </c>
      <c r="I40" s="128">
        <v>179098.5</v>
      </c>
      <c r="J40" s="128">
        <v>269453.5</v>
      </c>
      <c r="K40" s="128">
        <v>423231.1</v>
      </c>
      <c r="L40" s="128">
        <v>316921.7</v>
      </c>
      <c r="M40" s="128">
        <v>613290</v>
      </c>
      <c r="N40" s="128">
        <v>543099.8</v>
      </c>
      <c r="O40" s="128">
        <v>726921</v>
      </c>
      <c r="P40" s="128">
        <v>1162542.3</v>
      </c>
      <c r="Q40" s="128">
        <v>1452172.8</v>
      </c>
      <c r="R40" s="128">
        <v>1586897</v>
      </c>
      <c r="S40" s="128">
        <v>2174690.7</v>
      </c>
      <c r="T40" s="383">
        <v>1606255</v>
      </c>
      <c r="U40" s="383">
        <v>2032053.9</v>
      </c>
      <c r="V40" s="383">
        <v>2718221.6</v>
      </c>
    </row>
    <row r="41" spans="1:22" ht="25.5">
      <c r="A41" s="133" t="s">
        <v>1388</v>
      </c>
      <c r="B41" s="128">
        <v>90</v>
      </c>
      <c r="C41" s="128">
        <v>3257.3</v>
      </c>
      <c r="D41" s="128">
        <v>10471.2</v>
      </c>
      <c r="E41" s="128">
        <v>26640.9</v>
      </c>
      <c r="F41" s="128">
        <v>82547</v>
      </c>
      <c r="G41" s="128">
        <v>92897.2</v>
      </c>
      <c r="H41" s="128">
        <v>113688.8</v>
      </c>
      <c r="I41" s="128">
        <v>98035.3</v>
      </c>
      <c r="J41" s="128">
        <v>125192.6</v>
      </c>
      <c r="K41" s="128">
        <v>155627.5</v>
      </c>
      <c r="L41" s="128">
        <v>183250.6</v>
      </c>
      <c r="M41" s="128">
        <f aca="true" t="shared" si="8" ref="M41:R41">M43+M44</f>
        <v>181199.2</v>
      </c>
      <c r="N41" s="128">
        <f t="shared" si="8"/>
        <v>205705.40000000002</v>
      </c>
      <c r="O41" s="128">
        <f t="shared" si="8"/>
        <v>203595.1</v>
      </c>
      <c r="P41" s="128">
        <f t="shared" si="8"/>
        <v>162407.7</v>
      </c>
      <c r="Q41" s="128">
        <f t="shared" si="8"/>
        <v>155563.8</v>
      </c>
      <c r="R41" s="128">
        <f t="shared" si="8"/>
        <v>230138.80000000002</v>
      </c>
      <c r="S41" s="128">
        <v>280117</v>
      </c>
      <c r="T41" s="383">
        <v>333869.4</v>
      </c>
      <c r="U41" s="383">
        <v>242285.2</v>
      </c>
      <c r="V41" s="383">
        <v>259286.7</v>
      </c>
    </row>
    <row r="42" spans="1:22" ht="12.75">
      <c r="A42" s="134" t="s">
        <v>2241</v>
      </c>
      <c r="B42" s="16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06"/>
      <c r="U42" s="306"/>
      <c r="V42" s="135"/>
    </row>
    <row r="43" spans="1:22" ht="12.75">
      <c r="A43" s="134" t="s">
        <v>864</v>
      </c>
      <c r="B43" s="128">
        <v>90</v>
      </c>
      <c r="C43" s="128">
        <v>3257.3</v>
      </c>
      <c r="D43" s="128">
        <v>10471.2</v>
      </c>
      <c r="E43" s="128">
        <v>24025.1</v>
      </c>
      <c r="F43" s="128">
        <v>75174.4</v>
      </c>
      <c r="G43" s="128">
        <v>89479</v>
      </c>
      <c r="H43" s="128">
        <v>105661.1</v>
      </c>
      <c r="I43" s="128">
        <v>92461.2</v>
      </c>
      <c r="J43" s="128">
        <v>118494.4</v>
      </c>
      <c r="K43" s="128">
        <v>147432.9</v>
      </c>
      <c r="L43" s="128">
        <v>171422.1</v>
      </c>
      <c r="M43" s="128">
        <v>165911.6</v>
      </c>
      <c r="N43" s="128">
        <v>186639.7</v>
      </c>
      <c r="O43" s="128">
        <v>183700.7</v>
      </c>
      <c r="P43" s="128">
        <v>156125.1</v>
      </c>
      <c r="Q43" s="128">
        <v>150244.8</v>
      </c>
      <c r="R43" s="128">
        <v>214516.7</v>
      </c>
      <c r="S43" s="128">
        <v>229697.55427993997</v>
      </c>
      <c r="T43" s="383">
        <f>T27</f>
        <v>226238.1</v>
      </c>
      <c r="U43" s="383">
        <f>U27</f>
        <v>160935.1</v>
      </c>
      <c r="V43" s="383">
        <f>V27</f>
        <v>174518</v>
      </c>
    </row>
    <row r="44" spans="1:22" ht="12.75">
      <c r="A44" s="134" t="s">
        <v>865</v>
      </c>
      <c r="B44" s="16"/>
      <c r="C44" s="136"/>
      <c r="D44" s="136"/>
      <c r="E44" s="128">
        <v>2615.8</v>
      </c>
      <c r="F44" s="128">
        <v>7372.6</v>
      </c>
      <c r="G44" s="128">
        <v>3418.2</v>
      </c>
      <c r="H44" s="128">
        <v>8027.7</v>
      </c>
      <c r="I44" s="128">
        <v>5574.1</v>
      </c>
      <c r="J44" s="128">
        <v>6698.2</v>
      </c>
      <c r="K44" s="128">
        <v>8194.6</v>
      </c>
      <c r="L44" s="128">
        <v>11828.5</v>
      </c>
      <c r="M44" s="128">
        <v>15287.6</v>
      </c>
      <c r="N44" s="128">
        <v>19065.7</v>
      </c>
      <c r="O44" s="128">
        <v>19894.4</v>
      </c>
      <c r="P44" s="128">
        <v>6282.6</v>
      </c>
      <c r="Q44" s="128">
        <v>5319</v>
      </c>
      <c r="R44" s="128">
        <v>15622.1</v>
      </c>
      <c r="S44" s="128">
        <v>50419.4</v>
      </c>
      <c r="T44" s="128">
        <v>107631.3</v>
      </c>
      <c r="U44" s="383">
        <v>81350.1</v>
      </c>
      <c r="V44" s="383">
        <v>84768.7</v>
      </c>
    </row>
    <row r="45" spans="1:22" ht="25.5">
      <c r="A45" s="133" t="s">
        <v>866</v>
      </c>
      <c r="B45" s="16">
        <v>725.6</v>
      </c>
      <c r="C45" s="128">
        <v>11390.5</v>
      </c>
      <c r="D45" s="128">
        <v>76961.7</v>
      </c>
      <c r="E45" s="128">
        <v>251344.4</v>
      </c>
      <c r="F45" s="128">
        <v>610792</v>
      </c>
      <c r="G45" s="128">
        <v>699367</v>
      </c>
      <c r="H45" s="128">
        <v>783343.7</v>
      </c>
      <c r="I45" s="128">
        <v>946688.4</v>
      </c>
      <c r="J45" s="128">
        <v>2131511.9</v>
      </c>
      <c r="K45" s="128">
        <v>3119932.4</v>
      </c>
      <c r="L45" s="128">
        <v>3692601.4</v>
      </c>
      <c r="M45" s="383">
        <v>3918190.6</v>
      </c>
      <c r="N45" s="128">
        <v>4864328.3</v>
      </c>
      <c r="O45" s="128">
        <v>6306703.7</v>
      </c>
      <c r="P45" s="128">
        <v>7887139.4</v>
      </c>
      <c r="Q45" s="128">
        <v>9544584.3</v>
      </c>
      <c r="R45" s="128">
        <v>11387081.6</v>
      </c>
      <c r="S45" s="128">
        <v>13498666.1</v>
      </c>
      <c r="T45" s="383">
        <v>11921085.8</v>
      </c>
      <c r="U45" s="383">
        <v>14386671.2</v>
      </c>
      <c r="V45" s="383">
        <v>16518919.9</v>
      </c>
    </row>
    <row r="46" spans="1:21" ht="25.5">
      <c r="A46" s="131" t="s">
        <v>867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U46" s="135"/>
    </row>
    <row r="47" spans="1:22" ht="12.75">
      <c r="A47" s="32" t="s">
        <v>844</v>
      </c>
      <c r="B47" s="16">
        <v>1398.5</v>
      </c>
      <c r="C47" s="128">
        <v>19679.1</v>
      </c>
      <c r="D47" s="128">
        <v>173772</v>
      </c>
      <c r="E47" s="128">
        <v>616708.4</v>
      </c>
      <c r="F47" s="128">
        <v>1445305.2</v>
      </c>
      <c r="G47" s="128">
        <v>2026641</v>
      </c>
      <c r="H47" s="128">
        <v>2364236.9</v>
      </c>
      <c r="I47" s="128">
        <v>2658220.2</v>
      </c>
      <c r="J47" s="128">
        <v>4910508.4</v>
      </c>
      <c r="K47" s="128">
        <v>7433342.2</v>
      </c>
      <c r="L47" s="128">
        <v>9126673.1</v>
      </c>
      <c r="M47" s="383">
        <f>M48+M49+M51-M52+M53</f>
        <v>10991181.3</v>
      </c>
      <c r="N47" s="128">
        <v>13520752.2</v>
      </c>
      <c r="O47" s="128">
        <v>17329843.6</v>
      </c>
      <c r="P47" s="128">
        <v>22017851.4</v>
      </c>
      <c r="Q47" s="128">
        <v>27560158.8</v>
      </c>
      <c r="R47" s="128">
        <v>34204936.6</v>
      </c>
      <c r="S47" s="128">
        <v>42354172.6</v>
      </c>
      <c r="T47" s="357">
        <v>39475844.3</v>
      </c>
      <c r="U47" s="357">
        <v>45937972.8</v>
      </c>
      <c r="V47" s="357">
        <v>55435852.7</v>
      </c>
    </row>
    <row r="48" spans="1:22" ht="25.5">
      <c r="A48" s="133" t="s">
        <v>866</v>
      </c>
      <c r="B48" s="16">
        <v>725.6</v>
      </c>
      <c r="C48" s="128">
        <v>11390.5</v>
      </c>
      <c r="D48" s="128">
        <v>76961.7</v>
      </c>
      <c r="E48" s="128">
        <v>251344.4</v>
      </c>
      <c r="F48" s="128">
        <v>610792</v>
      </c>
      <c r="G48" s="128">
        <v>699367</v>
      </c>
      <c r="H48" s="128">
        <v>783343.7</v>
      </c>
      <c r="I48" s="128">
        <v>946688.4</v>
      </c>
      <c r="J48" s="128">
        <v>2131511.9</v>
      </c>
      <c r="K48" s="128">
        <v>3119932.4</v>
      </c>
      <c r="L48" s="128">
        <v>3692601.4</v>
      </c>
      <c r="M48" s="383">
        <f aca="true" t="shared" si="9" ref="M48:R48">M45</f>
        <v>3918190.6</v>
      </c>
      <c r="N48" s="128">
        <f t="shared" si="9"/>
        <v>4864328.3</v>
      </c>
      <c r="O48" s="128">
        <f t="shared" si="9"/>
        <v>6306703.7</v>
      </c>
      <c r="P48" s="128">
        <f t="shared" si="9"/>
        <v>7887139.4</v>
      </c>
      <c r="Q48" s="128">
        <f t="shared" si="9"/>
        <v>9544584.3</v>
      </c>
      <c r="R48" s="128">
        <f t="shared" si="9"/>
        <v>11387081.6</v>
      </c>
      <c r="S48" s="128">
        <v>13498666.1</v>
      </c>
      <c r="T48" s="383">
        <f>T45</f>
        <v>11921085.8</v>
      </c>
      <c r="U48" s="383">
        <f>U45</f>
        <v>14386671.2</v>
      </c>
      <c r="V48" s="383">
        <f>V45</f>
        <v>16518919.9</v>
      </c>
    </row>
    <row r="49" spans="1:22" ht="12.75">
      <c r="A49" s="133" t="s">
        <v>859</v>
      </c>
      <c r="B49" s="16">
        <v>610.9</v>
      </c>
      <c r="C49" s="128">
        <v>6979.4</v>
      </c>
      <c r="D49" s="128">
        <v>76346.2</v>
      </c>
      <c r="E49" s="128">
        <v>300749.1</v>
      </c>
      <c r="F49" s="128">
        <v>646489.7</v>
      </c>
      <c r="G49" s="128">
        <v>1020585.2</v>
      </c>
      <c r="H49" s="128">
        <v>1200924.4</v>
      </c>
      <c r="I49" s="128">
        <v>1262279.3</v>
      </c>
      <c r="J49" s="128">
        <v>1939045.4</v>
      </c>
      <c r="K49" s="128">
        <v>2944729.8</v>
      </c>
      <c r="L49" s="128">
        <v>3852184.6</v>
      </c>
      <c r="M49" s="128">
        <v>5071283.1</v>
      </c>
      <c r="N49" s="128">
        <v>6227103</v>
      </c>
      <c r="O49" s="128">
        <v>7837582.4</v>
      </c>
      <c r="P49" s="128">
        <v>9439827.8</v>
      </c>
      <c r="Q49" s="128">
        <v>11873211</v>
      </c>
      <c r="R49" s="128">
        <v>15340209</v>
      </c>
      <c r="S49" s="128">
        <v>19204696.2</v>
      </c>
      <c r="T49" s="383">
        <v>20131506.2</v>
      </c>
      <c r="U49" s="383">
        <v>22274913.3</v>
      </c>
      <c r="V49" s="383">
        <v>26889810.4</v>
      </c>
    </row>
    <row r="50" spans="1:22" ht="42" customHeight="1">
      <c r="A50" s="134" t="s">
        <v>868</v>
      </c>
      <c r="B50" s="16"/>
      <c r="C50" s="128"/>
      <c r="D50" s="128"/>
      <c r="E50" s="128">
        <v>-248.5</v>
      </c>
      <c r="F50" s="128">
        <v>-1386.1</v>
      </c>
      <c r="G50" s="128">
        <v>-2058.1</v>
      </c>
      <c r="H50" s="128">
        <v>-1976.1</v>
      </c>
      <c r="I50" s="128">
        <v>-767.6</v>
      </c>
      <c r="J50" s="128">
        <v>5439.3</v>
      </c>
      <c r="K50" s="128">
        <v>7499.9</v>
      </c>
      <c r="L50" s="128">
        <v>3786.1</v>
      </c>
      <c r="M50" s="128">
        <v>6182.5</v>
      </c>
      <c r="N50" s="128">
        <v>-4284.9</v>
      </c>
      <c r="O50" s="128">
        <v>-7454.3</v>
      </c>
      <c r="P50" s="128">
        <v>-34438.9</v>
      </c>
      <c r="Q50" s="128">
        <v>-112694.6</v>
      </c>
      <c r="R50" s="128">
        <v>-185905.7</v>
      </c>
      <c r="S50" s="128">
        <v>-355064.8</v>
      </c>
      <c r="T50" s="128">
        <v>-280108.2</v>
      </c>
      <c r="U50" s="383">
        <v>-258769</v>
      </c>
      <c r="V50" s="383">
        <v>-277838.5</v>
      </c>
    </row>
    <row r="51" spans="1:22" ht="12.75">
      <c r="A51" s="133" t="s">
        <v>869</v>
      </c>
      <c r="B51" s="128">
        <v>152</v>
      </c>
      <c r="C51" s="128">
        <v>3892.9</v>
      </c>
      <c r="D51" s="128">
        <v>28672.8</v>
      </c>
      <c r="E51" s="128">
        <v>85044.1</v>
      </c>
      <c r="F51" s="128">
        <v>252401.3</v>
      </c>
      <c r="G51" s="128">
        <v>378712</v>
      </c>
      <c r="H51" s="128">
        <v>469958.6</v>
      </c>
      <c r="I51" s="128">
        <v>517923</v>
      </c>
      <c r="J51" s="128">
        <v>883308.1</v>
      </c>
      <c r="K51" s="128">
        <v>1404111.5</v>
      </c>
      <c r="L51" s="128">
        <v>1585833.1</v>
      </c>
      <c r="M51" s="128">
        <f aca="true" t="shared" si="10" ref="M51:R51">M37</f>
        <v>2028443</v>
      </c>
      <c r="N51" s="128">
        <f t="shared" si="10"/>
        <v>2318223</v>
      </c>
      <c r="O51" s="128">
        <f t="shared" si="10"/>
        <v>3079045.6</v>
      </c>
      <c r="P51" s="128">
        <f t="shared" si="10"/>
        <v>4410767.1</v>
      </c>
      <c r="Q51" s="128">
        <f t="shared" si="10"/>
        <v>5542275.3</v>
      </c>
      <c r="R51" s="128">
        <f t="shared" si="10"/>
        <v>6564455.7</v>
      </c>
      <c r="S51" s="128">
        <v>8498539.1</v>
      </c>
      <c r="T51" s="383">
        <f>T37</f>
        <v>6808387.9</v>
      </c>
      <c r="U51" s="383">
        <f>U37</f>
        <v>8494679.8</v>
      </c>
      <c r="V51" s="383">
        <f>V37</f>
        <v>11158340.7</v>
      </c>
    </row>
    <row r="52" spans="1:22" ht="25.5">
      <c r="A52" s="133" t="s">
        <v>1389</v>
      </c>
      <c r="B52" s="128">
        <v>90</v>
      </c>
      <c r="C52" s="128">
        <v>3257.3</v>
      </c>
      <c r="D52" s="128">
        <v>10471.2</v>
      </c>
      <c r="E52" s="128">
        <v>26640.9</v>
      </c>
      <c r="F52" s="128">
        <v>82547</v>
      </c>
      <c r="G52" s="128">
        <v>92897.2</v>
      </c>
      <c r="H52" s="128">
        <v>113688.8</v>
      </c>
      <c r="I52" s="128">
        <v>98035.3</v>
      </c>
      <c r="J52" s="128">
        <v>125192.6</v>
      </c>
      <c r="K52" s="128">
        <v>155627.5</v>
      </c>
      <c r="L52" s="128">
        <v>183250.6</v>
      </c>
      <c r="M52" s="128">
        <f aca="true" t="shared" si="11" ref="M52:R52">M41</f>
        <v>181199.2</v>
      </c>
      <c r="N52" s="128">
        <f t="shared" si="11"/>
        <v>205705.40000000002</v>
      </c>
      <c r="O52" s="128">
        <f t="shared" si="11"/>
        <v>203595.1</v>
      </c>
      <c r="P52" s="128">
        <f t="shared" si="11"/>
        <v>162407.7</v>
      </c>
      <c r="Q52" s="128">
        <f t="shared" si="11"/>
        <v>155563.8</v>
      </c>
      <c r="R52" s="128">
        <f t="shared" si="11"/>
        <v>230138.80000000002</v>
      </c>
      <c r="S52" s="128">
        <v>280117</v>
      </c>
      <c r="T52" s="383">
        <f>T41</f>
        <v>333869.4</v>
      </c>
      <c r="U52" s="383">
        <f>U41</f>
        <v>242285.2</v>
      </c>
      <c r="V52" s="383">
        <f>V41</f>
        <v>259286.7</v>
      </c>
    </row>
    <row r="53" spans="1:22" ht="25.5">
      <c r="A53" s="133" t="s">
        <v>870</v>
      </c>
      <c r="B53" s="16"/>
      <c r="C53" s="128">
        <v>673.6</v>
      </c>
      <c r="D53" s="128">
        <v>2262.5</v>
      </c>
      <c r="E53" s="128">
        <v>6211.7</v>
      </c>
      <c r="F53" s="128">
        <f>18169.3-0.1</f>
        <v>18169.2</v>
      </c>
      <c r="G53" s="128">
        <f>20873.8+0.2</f>
        <v>20874</v>
      </c>
      <c r="H53" s="128">
        <v>23699</v>
      </c>
      <c r="I53" s="128">
        <v>29364.8</v>
      </c>
      <c r="J53" s="128">
        <v>81835.6</v>
      </c>
      <c r="K53" s="128">
        <v>120196</v>
      </c>
      <c r="L53" s="128">
        <v>179304.6</v>
      </c>
      <c r="M53" s="128">
        <v>154463.8</v>
      </c>
      <c r="N53" s="128">
        <v>316803.3</v>
      </c>
      <c r="O53" s="128">
        <v>310107</v>
      </c>
      <c r="P53" s="128">
        <v>442524.8</v>
      </c>
      <c r="Q53" s="128">
        <v>755652</v>
      </c>
      <c r="R53" s="128">
        <v>1143329.1</v>
      </c>
      <c r="S53" s="128">
        <v>1432388.3</v>
      </c>
      <c r="T53" s="128">
        <v>948733.9</v>
      </c>
      <c r="U53" s="383">
        <v>1023993.7</v>
      </c>
      <c r="V53" s="383">
        <v>1128068.4</v>
      </c>
    </row>
    <row r="54" spans="1:22" ht="12.75">
      <c r="A54" s="32" t="s">
        <v>849</v>
      </c>
      <c r="B54" s="16">
        <v>1398.5</v>
      </c>
      <c r="C54" s="128">
        <v>19679.1</v>
      </c>
      <c r="D54" s="128">
        <v>173772</v>
      </c>
      <c r="E54" s="128">
        <v>616708.4</v>
      </c>
      <c r="F54" s="128">
        <v>1445305.2</v>
      </c>
      <c r="G54" s="128">
        <v>2026641</v>
      </c>
      <c r="H54" s="128">
        <v>2364236.9</v>
      </c>
      <c r="I54" s="128">
        <v>2658220.2</v>
      </c>
      <c r="J54" s="128">
        <v>4910508.4</v>
      </c>
      <c r="K54" s="128">
        <v>7433342.2</v>
      </c>
      <c r="L54" s="128">
        <v>9126673.1</v>
      </c>
      <c r="M54" s="383">
        <f>M55+M56</f>
        <v>10991181.3</v>
      </c>
      <c r="N54" s="128">
        <v>13520752.2</v>
      </c>
      <c r="O54" s="128">
        <v>17329843.6</v>
      </c>
      <c r="P54" s="128">
        <v>22017851.4</v>
      </c>
      <c r="Q54" s="128">
        <v>27560158.8</v>
      </c>
      <c r="R54" s="128">
        <v>34204936.6</v>
      </c>
      <c r="S54" s="128">
        <v>42354172.6</v>
      </c>
      <c r="T54" s="383">
        <f>T47</f>
        <v>39475844.3</v>
      </c>
      <c r="U54" s="383">
        <f>U47</f>
        <v>45937972.8</v>
      </c>
      <c r="V54" s="383">
        <f>V47</f>
        <v>55435852.7</v>
      </c>
    </row>
    <row r="55" spans="1:22" ht="25.5">
      <c r="A55" s="133" t="s">
        <v>871</v>
      </c>
      <c r="B55" s="16"/>
      <c r="C55" s="128">
        <v>1057.6</v>
      </c>
      <c r="D55" s="128">
        <v>4905</v>
      </c>
      <c r="E55" s="128">
        <v>11322.5</v>
      </c>
      <c r="F55" s="128">
        <v>32587.7</v>
      </c>
      <c r="G55" s="128">
        <v>47717</v>
      </c>
      <c r="H55" s="128">
        <v>72191.3</v>
      </c>
      <c r="I55" s="128">
        <v>143790.8</v>
      </c>
      <c r="J55" s="128">
        <v>278550.3</v>
      </c>
      <c r="K55" s="128">
        <v>316788.8</v>
      </c>
      <c r="L55" s="128">
        <v>306734.2</v>
      </c>
      <c r="M55" s="128">
        <v>367331.9</v>
      </c>
      <c r="N55" s="128">
        <v>713955.5</v>
      </c>
      <c r="O55" s="128">
        <v>670883.3</v>
      </c>
      <c r="P55" s="128">
        <v>947091</v>
      </c>
      <c r="Q55" s="128">
        <v>1439441.8</v>
      </c>
      <c r="R55" s="128">
        <v>1740978.8</v>
      </c>
      <c r="S55" s="128">
        <v>2287726.4</v>
      </c>
      <c r="T55" s="128">
        <v>1929722.1</v>
      </c>
      <c r="U55" s="383">
        <v>2243073</v>
      </c>
      <c r="V55" s="383">
        <v>2612451.3</v>
      </c>
    </row>
    <row r="56" spans="1:22" ht="12.75">
      <c r="A56" s="133" t="s">
        <v>872</v>
      </c>
      <c r="B56" s="16">
        <v>1398.5</v>
      </c>
      <c r="C56" s="128">
        <v>18621.5</v>
      </c>
      <c r="D56" s="128">
        <v>168867</v>
      </c>
      <c r="E56" s="128">
        <v>605385.9</v>
      </c>
      <c r="F56" s="128">
        <v>1412717.5</v>
      </c>
      <c r="G56" s="128">
        <v>1978924</v>
      </c>
      <c r="H56" s="128">
        <v>2292045.6</v>
      </c>
      <c r="I56" s="128">
        <v>2514429.4</v>
      </c>
      <c r="J56" s="128">
        <v>4631958.1</v>
      </c>
      <c r="K56" s="128">
        <v>7116553.4</v>
      </c>
      <c r="L56" s="128">
        <v>8819938.9</v>
      </c>
      <c r="M56" s="383">
        <f>M47-M55</f>
        <v>10623849.4</v>
      </c>
      <c r="N56" s="128">
        <v>12806796.7</v>
      </c>
      <c r="O56" s="128">
        <v>16658960.3</v>
      </c>
      <c r="P56" s="128">
        <v>21070760.4</v>
      </c>
      <c r="Q56" s="128">
        <v>26120717</v>
      </c>
      <c r="R56" s="128">
        <v>32463957.8</v>
      </c>
      <c r="S56" s="128">
        <v>40066446.2</v>
      </c>
      <c r="T56" s="383">
        <v>37546122.2</v>
      </c>
      <c r="U56" s="383">
        <v>43694899.8</v>
      </c>
      <c r="V56" s="383">
        <v>52823401.4</v>
      </c>
    </row>
    <row r="57" spans="1:21" ht="25.5">
      <c r="A57" s="131" t="s">
        <v>873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U57" s="135"/>
    </row>
    <row r="58" spans="1:22" ht="12.75">
      <c r="A58" s="32" t="s">
        <v>874</v>
      </c>
      <c r="B58" s="135">
        <v>1398.5</v>
      </c>
      <c r="C58" s="128">
        <v>19209</v>
      </c>
      <c r="D58" s="128">
        <v>170588.9</v>
      </c>
      <c r="E58" s="128">
        <v>606339.1</v>
      </c>
      <c r="F58" s="128">
        <v>1416789.1</v>
      </c>
      <c r="G58" s="128">
        <v>1982951.5</v>
      </c>
      <c r="H58" s="128">
        <v>2294417.6</v>
      </c>
      <c r="I58" s="128">
        <v>2517593.5264</v>
      </c>
      <c r="J58" s="128">
        <v>4661755.3</v>
      </c>
      <c r="K58" s="128">
        <v>7139265.6</v>
      </c>
      <c r="L58" s="128">
        <v>8841679.2</v>
      </c>
      <c r="M58" s="383">
        <f>M59+M60</f>
        <v>10676628.4</v>
      </c>
      <c r="N58" s="128">
        <v>12884087.8</v>
      </c>
      <c r="O58" s="128">
        <v>16763703.5</v>
      </c>
      <c r="P58" s="128">
        <v>21197883.2</v>
      </c>
      <c r="Q58" s="128">
        <v>26294288.7</v>
      </c>
      <c r="R58" s="128">
        <v>32678914.2</v>
      </c>
      <c r="S58" s="15">
        <v>40336972.5</v>
      </c>
      <c r="T58" s="357">
        <v>37828074</v>
      </c>
      <c r="U58" s="357">
        <v>43997344.9</v>
      </c>
      <c r="V58" s="357">
        <v>53303651.8</v>
      </c>
    </row>
    <row r="59" spans="1:22" ht="12.75">
      <c r="A59" s="133" t="s">
        <v>875</v>
      </c>
      <c r="B59" s="16">
        <v>1398.5</v>
      </c>
      <c r="C59" s="128">
        <v>18621.5</v>
      </c>
      <c r="D59" s="128">
        <v>168867</v>
      </c>
      <c r="E59" s="128">
        <v>605385.9</v>
      </c>
      <c r="F59" s="128">
        <v>1412717.5</v>
      </c>
      <c r="G59" s="128">
        <v>1978924</v>
      </c>
      <c r="H59" s="128">
        <v>2292045.6</v>
      </c>
      <c r="I59" s="128">
        <v>2514429.4</v>
      </c>
      <c r="J59" s="128">
        <v>4631958.1</v>
      </c>
      <c r="K59" s="128">
        <v>7116553.4</v>
      </c>
      <c r="L59" s="128">
        <v>8819938.9</v>
      </c>
      <c r="M59" s="383">
        <f aca="true" t="shared" si="12" ref="M59:R59">M56</f>
        <v>10623849.4</v>
      </c>
      <c r="N59" s="128">
        <f t="shared" si="12"/>
        <v>12806796.7</v>
      </c>
      <c r="O59" s="128">
        <f t="shared" si="12"/>
        <v>16658960.3</v>
      </c>
      <c r="P59" s="128">
        <f t="shared" si="12"/>
        <v>21070760.4</v>
      </c>
      <c r="Q59" s="128">
        <f t="shared" si="12"/>
        <v>26120717</v>
      </c>
      <c r="R59" s="128">
        <f t="shared" si="12"/>
        <v>32463957.8</v>
      </c>
      <c r="S59" s="128">
        <v>40066446.2</v>
      </c>
      <c r="T59" s="383">
        <f>T56</f>
        <v>37546122.2</v>
      </c>
      <c r="U59" s="383">
        <f>U56</f>
        <v>43694899.8</v>
      </c>
      <c r="V59" s="383">
        <f>V56</f>
        <v>52823401.4</v>
      </c>
    </row>
    <row r="60" spans="1:22" ht="25.5">
      <c r="A60" s="133" t="s">
        <v>876</v>
      </c>
      <c r="B60" s="135"/>
      <c r="C60" s="128">
        <v>587.5</v>
      </c>
      <c r="D60" s="128">
        <v>1721.9</v>
      </c>
      <c r="E60" s="128">
        <v>953.2</v>
      </c>
      <c r="F60" s="128">
        <v>4071.6</v>
      </c>
      <c r="G60" s="128">
        <v>4027.5</v>
      </c>
      <c r="H60" s="128">
        <v>2372</v>
      </c>
      <c r="I60" s="128">
        <v>3164.1</v>
      </c>
      <c r="J60" s="128">
        <v>29797.2</v>
      </c>
      <c r="K60" s="128">
        <v>22712.2</v>
      </c>
      <c r="L60" s="128">
        <v>21740.3</v>
      </c>
      <c r="M60" s="128">
        <v>52779</v>
      </c>
      <c r="N60" s="128">
        <v>77291.1</v>
      </c>
      <c r="O60" s="128">
        <v>104743.2</v>
      </c>
      <c r="P60" s="128">
        <v>127122.8</v>
      </c>
      <c r="Q60" s="128">
        <v>173571.7</v>
      </c>
      <c r="R60" s="128">
        <v>214956.4</v>
      </c>
      <c r="S60" s="128">
        <v>270526.3</v>
      </c>
      <c r="T60" s="128">
        <v>281951.8</v>
      </c>
      <c r="U60" s="383">
        <v>302445.1</v>
      </c>
      <c r="V60" s="383">
        <v>480250.4</v>
      </c>
    </row>
    <row r="61" spans="1:22" ht="12.75">
      <c r="A61" s="32" t="s">
        <v>849</v>
      </c>
      <c r="B61" s="135">
        <v>1398.5</v>
      </c>
      <c r="C61" s="128">
        <v>19209</v>
      </c>
      <c r="D61" s="128">
        <v>170588.9</v>
      </c>
      <c r="E61" s="128">
        <v>606339.1</v>
      </c>
      <c r="F61" s="128">
        <v>1416789.1</v>
      </c>
      <c r="G61" s="128">
        <v>1982951.5</v>
      </c>
      <c r="H61" s="128">
        <v>2294417.6</v>
      </c>
      <c r="I61" s="128">
        <v>2517593.5264</v>
      </c>
      <c r="J61" s="128">
        <v>4661755.3</v>
      </c>
      <c r="K61" s="128">
        <v>7139265.6</v>
      </c>
      <c r="L61" s="128">
        <v>8841679.2</v>
      </c>
      <c r="M61" s="383">
        <f>M62+M63</f>
        <v>10676628.4</v>
      </c>
      <c r="N61" s="128">
        <v>12884087.8</v>
      </c>
      <c r="O61" s="128">
        <v>16763703.5</v>
      </c>
      <c r="P61" s="128">
        <v>21197883.2</v>
      </c>
      <c r="Q61" s="128">
        <v>26294288.7</v>
      </c>
      <c r="R61" s="128">
        <v>32678914.2</v>
      </c>
      <c r="S61" s="15">
        <v>40336972.5</v>
      </c>
      <c r="T61" s="357">
        <f>T58</f>
        <v>37828074</v>
      </c>
      <c r="U61" s="357">
        <f>U58</f>
        <v>43997344.9</v>
      </c>
      <c r="V61" s="357">
        <f>V58</f>
        <v>53303651.8</v>
      </c>
    </row>
    <row r="62" spans="1:22" ht="25.5">
      <c r="A62" s="133" t="s">
        <v>640</v>
      </c>
      <c r="B62" s="135"/>
      <c r="C62" s="128">
        <v>1.4</v>
      </c>
      <c r="D62" s="128">
        <v>436.7</v>
      </c>
      <c r="E62" s="128">
        <v>1143.9</v>
      </c>
      <c r="F62" s="128">
        <v>3386</v>
      </c>
      <c r="G62" s="128">
        <v>3594.7</v>
      </c>
      <c r="H62" s="128">
        <v>4445.4</v>
      </c>
      <c r="I62" s="128">
        <v>5710.5</v>
      </c>
      <c r="J62" s="128">
        <v>14361</v>
      </c>
      <c r="K62" s="128">
        <v>20786.9</v>
      </c>
      <c r="L62" s="128">
        <v>45666.4</v>
      </c>
      <c r="M62" s="128">
        <v>63957.4</v>
      </c>
      <c r="N62" s="128">
        <v>89285.6</v>
      </c>
      <c r="O62" s="128">
        <v>124408.8</v>
      </c>
      <c r="P62" s="128">
        <v>156730.1</v>
      </c>
      <c r="Q62" s="128">
        <v>214561.1</v>
      </c>
      <c r="R62" s="128">
        <v>303347.8</v>
      </c>
      <c r="S62" s="128">
        <v>341275</v>
      </c>
      <c r="T62" s="128">
        <v>370912.9</v>
      </c>
      <c r="U62" s="383">
        <v>412357</v>
      </c>
      <c r="V62" s="383">
        <v>575080.6</v>
      </c>
    </row>
    <row r="63" spans="1:22" ht="12.75">
      <c r="A63" s="133" t="s">
        <v>1727</v>
      </c>
      <c r="B63" s="135">
        <v>1398.5</v>
      </c>
      <c r="C63" s="128">
        <v>19207.6</v>
      </c>
      <c r="D63" s="128">
        <v>170152.2</v>
      </c>
      <c r="E63" s="128">
        <v>605195.2</v>
      </c>
      <c r="F63" s="128">
        <v>1413403.1</v>
      </c>
      <c r="G63" s="128">
        <v>1979356.8</v>
      </c>
      <c r="H63" s="128">
        <v>2289972.2</v>
      </c>
      <c r="I63" s="128">
        <v>2511883</v>
      </c>
      <c r="J63" s="128">
        <v>4647394.3</v>
      </c>
      <c r="K63" s="128">
        <v>7118478.7</v>
      </c>
      <c r="L63" s="128">
        <v>8796012.8</v>
      </c>
      <c r="M63" s="383">
        <f>M58-M62</f>
        <v>10612671</v>
      </c>
      <c r="N63" s="128">
        <v>12794802.2</v>
      </c>
      <c r="O63" s="128">
        <v>16639294.7</v>
      </c>
      <c r="P63" s="128">
        <v>21041153.1</v>
      </c>
      <c r="Q63" s="128">
        <v>26079727.6</v>
      </c>
      <c r="R63" s="128">
        <v>32375566.4</v>
      </c>
      <c r="S63" s="128">
        <v>39995697.5</v>
      </c>
      <c r="T63" s="383">
        <v>37457161.1</v>
      </c>
      <c r="U63" s="383">
        <v>43584987.9</v>
      </c>
      <c r="V63" s="383">
        <v>52728571.2</v>
      </c>
    </row>
    <row r="64" spans="1:21" ht="38.25">
      <c r="A64" s="131" t="s">
        <v>1728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U64" s="135"/>
    </row>
    <row r="65" spans="1:22" ht="12.75">
      <c r="A65" s="32" t="s">
        <v>874</v>
      </c>
      <c r="B65" s="16">
        <v>1398.5</v>
      </c>
      <c r="C65" s="128">
        <v>19207.6</v>
      </c>
      <c r="D65" s="128">
        <v>170152.2</v>
      </c>
      <c r="E65" s="128">
        <v>605195.2</v>
      </c>
      <c r="F65" s="128">
        <v>1413403.1</v>
      </c>
      <c r="G65" s="128">
        <v>1979356.8</v>
      </c>
      <c r="H65" s="128">
        <v>2289972.2</v>
      </c>
      <c r="I65" s="128">
        <v>2511883</v>
      </c>
      <c r="J65" s="128">
        <v>4647394.3</v>
      </c>
      <c r="K65" s="128">
        <v>7118478.7</v>
      </c>
      <c r="L65" s="128">
        <v>8796012.8</v>
      </c>
      <c r="M65" s="383">
        <f aca="true" t="shared" si="13" ref="M65:R65">M66</f>
        <v>10612671</v>
      </c>
      <c r="N65" s="128">
        <f t="shared" si="13"/>
        <v>12794802.2</v>
      </c>
      <c r="O65" s="128">
        <f t="shared" si="13"/>
        <v>16639294.7</v>
      </c>
      <c r="P65" s="128">
        <f t="shared" si="13"/>
        <v>21041153.1</v>
      </c>
      <c r="Q65" s="128">
        <f t="shared" si="13"/>
        <v>26079727.6</v>
      </c>
      <c r="R65" s="128">
        <f t="shared" si="13"/>
        <v>32375566.4</v>
      </c>
      <c r="S65" s="128">
        <v>39995697.5</v>
      </c>
      <c r="T65" s="383">
        <v>37457161.1</v>
      </c>
      <c r="U65" s="383">
        <v>43584987.9</v>
      </c>
      <c r="V65" s="383">
        <v>52728571.2</v>
      </c>
    </row>
    <row r="66" spans="1:22" ht="12.75">
      <c r="A66" s="133" t="s">
        <v>1727</v>
      </c>
      <c r="B66" s="16">
        <v>1398.5</v>
      </c>
      <c r="C66" s="128">
        <v>19207.6</v>
      </c>
      <c r="D66" s="128">
        <v>170152.2</v>
      </c>
      <c r="E66" s="128">
        <v>605195.2</v>
      </c>
      <c r="F66" s="128">
        <v>1413403.1</v>
      </c>
      <c r="G66" s="128">
        <v>1979356.8</v>
      </c>
      <c r="H66" s="128">
        <v>2289972.2</v>
      </c>
      <c r="I66" s="128">
        <v>2511883</v>
      </c>
      <c r="J66" s="128">
        <v>4647394.3</v>
      </c>
      <c r="K66" s="128">
        <v>7118478.7</v>
      </c>
      <c r="L66" s="128">
        <v>8796012.8</v>
      </c>
      <c r="M66" s="383">
        <f aca="true" t="shared" si="14" ref="M66:R66">M63</f>
        <v>10612671</v>
      </c>
      <c r="N66" s="128">
        <f t="shared" si="14"/>
        <v>12794802.2</v>
      </c>
      <c r="O66" s="128">
        <f t="shared" si="14"/>
        <v>16639294.7</v>
      </c>
      <c r="P66" s="128">
        <f t="shared" si="14"/>
        <v>21041153.1</v>
      </c>
      <c r="Q66" s="128">
        <f t="shared" si="14"/>
        <v>26079727.6</v>
      </c>
      <c r="R66" s="128">
        <f t="shared" si="14"/>
        <v>32375566.4</v>
      </c>
      <c r="S66" s="128">
        <v>39995697.5</v>
      </c>
      <c r="T66" s="383">
        <v>37457161.1</v>
      </c>
      <c r="U66" s="383">
        <v>43584987.9</v>
      </c>
      <c r="V66" s="383">
        <v>52728571.2</v>
      </c>
    </row>
    <row r="67" spans="1:22" ht="12.75">
      <c r="A67" s="32" t="s">
        <v>849</v>
      </c>
      <c r="B67" s="16">
        <v>1398.5</v>
      </c>
      <c r="C67" s="128">
        <v>19207.6</v>
      </c>
      <c r="D67" s="128">
        <v>170152.2</v>
      </c>
      <c r="E67" s="128">
        <v>605195.2</v>
      </c>
      <c r="F67" s="132">
        <v>1413403.1</v>
      </c>
      <c r="G67" s="132">
        <v>1979356.8</v>
      </c>
      <c r="H67" s="132">
        <v>2289972.2</v>
      </c>
      <c r="I67" s="128">
        <v>2511883</v>
      </c>
      <c r="J67" s="128">
        <v>4647394.3</v>
      </c>
      <c r="K67" s="128">
        <v>7118478.7</v>
      </c>
      <c r="L67" s="128">
        <v>8796012.8</v>
      </c>
      <c r="M67" s="383">
        <f>M68+M73</f>
        <v>10612671</v>
      </c>
      <c r="N67" s="128">
        <v>12794802.2</v>
      </c>
      <c r="O67" s="128">
        <v>16639294.7</v>
      </c>
      <c r="P67" s="128">
        <v>21041153.1</v>
      </c>
      <c r="Q67" s="128">
        <v>26079727.6</v>
      </c>
      <c r="R67" s="128">
        <v>32375566.4</v>
      </c>
      <c r="S67" s="128">
        <v>39995697.5</v>
      </c>
      <c r="T67" s="383">
        <v>37457161.1</v>
      </c>
      <c r="U67" s="383">
        <v>43584987.9</v>
      </c>
      <c r="V67" s="383">
        <v>52728571.2</v>
      </c>
    </row>
    <row r="68" spans="1:22" ht="12.75">
      <c r="A68" s="133" t="s">
        <v>1102</v>
      </c>
      <c r="B68" s="16">
        <v>855.4</v>
      </c>
      <c r="C68" s="128">
        <v>9183.6</v>
      </c>
      <c r="D68" s="128">
        <v>106755.4</v>
      </c>
      <c r="E68" s="128">
        <v>422052.7</v>
      </c>
      <c r="F68" s="128">
        <v>1016594.3</v>
      </c>
      <c r="G68" s="128">
        <v>1435869.8</v>
      </c>
      <c r="H68" s="128">
        <v>1776137.6</v>
      </c>
      <c r="I68" s="128">
        <v>2003790.1</v>
      </c>
      <c r="J68" s="128">
        <v>3285678.1</v>
      </c>
      <c r="K68" s="128">
        <v>4476850.9</v>
      </c>
      <c r="L68" s="128">
        <v>5886860.6</v>
      </c>
      <c r="M68" s="128">
        <v>7484115.5</v>
      </c>
      <c r="N68" s="128">
        <v>9058687.6</v>
      </c>
      <c r="O68" s="128">
        <v>11477849.6</v>
      </c>
      <c r="P68" s="128">
        <v>14438149.2</v>
      </c>
      <c r="Q68" s="128">
        <v>17809740.7</v>
      </c>
      <c r="R68" s="128">
        <v>21968579.5</v>
      </c>
      <c r="S68" s="128">
        <v>27543511.4</v>
      </c>
      <c r="T68" s="383">
        <v>29269625.1</v>
      </c>
      <c r="U68" s="383">
        <v>32149835.5</v>
      </c>
      <c r="V68" s="358">
        <v>37254906.6</v>
      </c>
    </row>
    <row r="69" spans="1:22" ht="12.75">
      <c r="A69" s="133" t="s">
        <v>2241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307"/>
      <c r="T69" s="383"/>
      <c r="U69" s="387"/>
      <c r="V69" s="358"/>
    </row>
    <row r="70" spans="1:22" ht="12.75">
      <c r="A70" s="138" t="s">
        <v>1103</v>
      </c>
      <c r="B70" s="16">
        <v>565.6</v>
      </c>
      <c r="C70" s="128">
        <v>6208.2</v>
      </c>
      <c r="D70" s="128">
        <v>68019.6</v>
      </c>
      <c r="E70" s="128">
        <v>267112.6</v>
      </c>
      <c r="F70" s="128">
        <v>719793.5</v>
      </c>
      <c r="G70" s="128">
        <v>1007827</v>
      </c>
      <c r="H70" s="128">
        <v>1235213.7</v>
      </c>
      <c r="I70" s="128">
        <v>1462284</v>
      </c>
      <c r="J70" s="128">
        <v>2526167.9</v>
      </c>
      <c r="K70" s="128">
        <v>3295237.3</v>
      </c>
      <c r="L70" s="128">
        <v>4318121.1</v>
      </c>
      <c r="M70" s="128">
        <v>5409157.7</v>
      </c>
      <c r="N70" s="128">
        <v>6537401.5</v>
      </c>
      <c r="O70" s="128">
        <v>8438484.1</v>
      </c>
      <c r="P70" s="128">
        <v>10652857.8</v>
      </c>
      <c r="Q70" s="128">
        <v>12974743.4</v>
      </c>
      <c r="R70" s="128">
        <v>16031739.8</v>
      </c>
      <c r="S70" s="128">
        <v>19966954.7</v>
      </c>
      <c r="T70" s="383">
        <v>20985936.1</v>
      </c>
      <c r="U70" s="383">
        <v>23481976.8</v>
      </c>
      <c r="V70" s="358">
        <v>27228641.1</v>
      </c>
    </row>
    <row r="71" spans="1:22" ht="12.75">
      <c r="A71" s="138" t="s">
        <v>1104</v>
      </c>
      <c r="B71" s="16">
        <v>230.9</v>
      </c>
      <c r="C71" s="128">
        <v>2633.7</v>
      </c>
      <c r="D71" s="128">
        <v>29758.2</v>
      </c>
      <c r="E71" s="128">
        <v>136682.2</v>
      </c>
      <c r="F71" s="128">
        <v>272501.5</v>
      </c>
      <c r="G71" s="128">
        <v>391381.3</v>
      </c>
      <c r="H71" s="128">
        <v>493573.5</v>
      </c>
      <c r="I71" s="128">
        <v>492620.6</v>
      </c>
      <c r="J71" s="128">
        <v>703209.1</v>
      </c>
      <c r="K71" s="128">
        <v>1102497.1</v>
      </c>
      <c r="L71" s="128">
        <v>1469957.6</v>
      </c>
      <c r="M71" s="128">
        <v>1942441.8</v>
      </c>
      <c r="N71" s="128">
        <v>2366368.7</v>
      </c>
      <c r="O71" s="128">
        <v>2889814.5</v>
      </c>
      <c r="P71" s="128">
        <v>3645918.5</v>
      </c>
      <c r="Q71" s="128">
        <v>4680409.7</v>
      </c>
      <c r="R71" s="128">
        <v>5750964.1</v>
      </c>
      <c r="S71" s="128">
        <v>7359844.2</v>
      </c>
      <c r="T71" s="383">
        <v>8066692.6</v>
      </c>
      <c r="U71" s="383">
        <v>8441877.6</v>
      </c>
      <c r="V71" s="358">
        <v>9781597.8</v>
      </c>
    </row>
    <row r="72" spans="1:22" ht="38.25">
      <c r="A72" s="138" t="s">
        <v>1107</v>
      </c>
      <c r="B72" s="16">
        <v>58.9</v>
      </c>
      <c r="C72" s="128">
        <v>341.7</v>
      </c>
      <c r="D72" s="128">
        <v>8977.6</v>
      </c>
      <c r="E72" s="128">
        <v>18257.9</v>
      </c>
      <c r="F72" s="128">
        <v>24299.3</v>
      </c>
      <c r="G72" s="128">
        <v>36661.5</v>
      </c>
      <c r="H72" s="128">
        <v>47350.4</v>
      </c>
      <c r="I72" s="128">
        <v>48885.5</v>
      </c>
      <c r="J72" s="128">
        <v>56301.1</v>
      </c>
      <c r="K72" s="128">
        <v>79116.5</v>
      </c>
      <c r="L72" s="128">
        <v>98781.9</v>
      </c>
      <c r="M72" s="128">
        <v>132516</v>
      </c>
      <c r="N72" s="128">
        <v>154917.4</v>
      </c>
      <c r="O72" s="128">
        <v>149551</v>
      </c>
      <c r="P72" s="128">
        <v>139372.9</v>
      </c>
      <c r="Q72" s="128">
        <v>154587.6</v>
      </c>
      <c r="R72" s="128">
        <v>185875.6</v>
      </c>
      <c r="S72" s="128">
        <v>216712.5</v>
      </c>
      <c r="T72" s="383">
        <v>216996.4</v>
      </c>
      <c r="U72" s="383">
        <v>225981.1</v>
      </c>
      <c r="V72" s="358">
        <v>244667.7</v>
      </c>
    </row>
    <row r="73" spans="1:22" ht="12.75">
      <c r="A73" s="133" t="s">
        <v>1729</v>
      </c>
      <c r="B73" s="16">
        <v>543.1</v>
      </c>
      <c r="C73" s="128">
        <v>10024</v>
      </c>
      <c r="D73" s="128">
        <v>63396.8</v>
      </c>
      <c r="E73" s="128">
        <v>183142.5</v>
      </c>
      <c r="F73" s="128">
        <f>F65-F68</f>
        <v>396808.80000000005</v>
      </c>
      <c r="G73" s="128">
        <f>G65-G68</f>
        <v>543487</v>
      </c>
      <c r="H73" s="128">
        <f>H65-H68</f>
        <v>513834.6000000001</v>
      </c>
      <c r="I73" s="128">
        <v>508092.9</v>
      </c>
      <c r="J73" s="128">
        <v>1361716.2</v>
      </c>
      <c r="K73" s="128">
        <v>2641627.8</v>
      </c>
      <c r="L73" s="128">
        <v>2909152.2</v>
      </c>
      <c r="M73" s="383">
        <f>M65-M68</f>
        <v>3128555.5</v>
      </c>
      <c r="N73" s="128">
        <v>3736114.6</v>
      </c>
      <c r="O73" s="128">
        <v>5161445.1</v>
      </c>
      <c r="P73" s="128">
        <v>6603003.9</v>
      </c>
      <c r="Q73" s="128">
        <v>8269986.9</v>
      </c>
      <c r="R73" s="128">
        <v>10406986.9</v>
      </c>
      <c r="S73" s="128">
        <v>12452186.1</v>
      </c>
      <c r="T73" s="383">
        <v>8187536</v>
      </c>
      <c r="U73" s="383">
        <v>11435152.4</v>
      </c>
      <c r="V73" s="358">
        <v>15473664.6</v>
      </c>
    </row>
    <row r="74" spans="1:18" ht="25.5">
      <c r="A74" s="131" t="s">
        <v>1730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1:22" ht="25.5">
      <c r="A75" s="32" t="s">
        <v>1131</v>
      </c>
      <c r="B75" s="16">
        <v>543.1</v>
      </c>
      <c r="C75" s="128">
        <v>10024</v>
      </c>
      <c r="D75" s="128">
        <v>64212.9</v>
      </c>
      <c r="E75" s="128">
        <v>185233.1</v>
      </c>
      <c r="F75" s="128">
        <v>393045.8</v>
      </c>
      <c r="G75" s="128">
        <v>540887</v>
      </c>
      <c r="H75" s="128">
        <v>509254.5</v>
      </c>
      <c r="I75" s="128">
        <v>502764.1</v>
      </c>
      <c r="J75" s="128">
        <v>1350845.6</v>
      </c>
      <c r="K75" s="128">
        <v>2941724.2</v>
      </c>
      <c r="L75" s="128">
        <v>2635402.9</v>
      </c>
      <c r="M75" s="383">
        <f>M76+M77-M78</f>
        <v>2736667.9</v>
      </c>
      <c r="N75" s="128">
        <v>3706130.4</v>
      </c>
      <c r="O75" s="128">
        <v>5115775.5</v>
      </c>
      <c r="P75" s="128">
        <v>6238002.2</v>
      </c>
      <c r="Q75" s="128">
        <v>8272404.2</v>
      </c>
      <c r="R75" s="128">
        <v>10145310</v>
      </c>
      <c r="S75" s="128">
        <v>12459546.5</v>
      </c>
      <c r="T75" s="383">
        <v>7810735.4</v>
      </c>
      <c r="U75" s="383">
        <v>11430680.2</v>
      </c>
      <c r="V75" s="358">
        <v>15466109.8</v>
      </c>
    </row>
    <row r="76" spans="1:22" ht="12.75">
      <c r="A76" s="138" t="s">
        <v>1729</v>
      </c>
      <c r="B76" s="16">
        <v>543.1</v>
      </c>
      <c r="C76" s="128">
        <v>10024</v>
      </c>
      <c r="D76" s="128">
        <v>63396.8</v>
      </c>
      <c r="E76" s="128">
        <v>183142.5</v>
      </c>
      <c r="F76" s="128">
        <v>396808.8</v>
      </c>
      <c r="G76" s="128">
        <v>543487</v>
      </c>
      <c r="H76" s="128">
        <v>513834.6</v>
      </c>
      <c r="I76" s="128">
        <v>508092.9</v>
      </c>
      <c r="J76" s="128">
        <v>1361716.2</v>
      </c>
      <c r="K76" s="128">
        <v>2641627.8</v>
      </c>
      <c r="L76" s="128">
        <v>2909152.2</v>
      </c>
      <c r="M76" s="383">
        <f aca="true" t="shared" si="15" ref="M76:R76">M73</f>
        <v>3128555.5</v>
      </c>
      <c r="N76" s="128">
        <f t="shared" si="15"/>
        <v>3736114.6</v>
      </c>
      <c r="O76" s="128">
        <f t="shared" si="15"/>
        <v>5161445.1</v>
      </c>
      <c r="P76" s="128">
        <f t="shared" si="15"/>
        <v>6603003.9</v>
      </c>
      <c r="Q76" s="128">
        <f t="shared" si="15"/>
        <v>8269986.9</v>
      </c>
      <c r="R76" s="128">
        <f t="shared" si="15"/>
        <v>10406986.9</v>
      </c>
      <c r="S76" s="128">
        <v>12452186.1</v>
      </c>
      <c r="T76" s="383">
        <v>8187536</v>
      </c>
      <c r="U76" s="383">
        <v>11435152.4</v>
      </c>
      <c r="V76" s="358">
        <v>15473664.6</v>
      </c>
    </row>
    <row r="77" spans="1:22" ht="25.5">
      <c r="A77" s="138" t="s">
        <v>1132</v>
      </c>
      <c r="B77" s="128"/>
      <c r="D77" s="128">
        <v>816.1</v>
      </c>
      <c r="E77" s="128">
        <v>9717.9</v>
      </c>
      <c r="F77" s="128">
        <v>6368.9</v>
      </c>
      <c r="G77" s="128">
        <v>9429.9</v>
      </c>
      <c r="H77" s="128">
        <v>6919.4</v>
      </c>
      <c r="I77" s="128">
        <v>8844.8</v>
      </c>
      <c r="J77" s="128">
        <v>11911.3</v>
      </c>
      <c r="K77" s="128">
        <v>318705.9</v>
      </c>
      <c r="L77" s="128">
        <v>58174.3</v>
      </c>
      <c r="M77" s="128">
        <v>230447</v>
      </c>
      <c r="N77" s="128">
        <v>14827.7</v>
      </c>
      <c r="O77" s="128">
        <v>20448.6</v>
      </c>
      <c r="P77" s="128">
        <v>12256.3</v>
      </c>
      <c r="Q77" s="128">
        <v>19982.9</v>
      </c>
      <c r="R77" s="128">
        <v>22262.3</v>
      </c>
      <c r="S77" s="128">
        <v>25424.5</v>
      </c>
      <c r="T77" s="383">
        <v>35000.4</v>
      </c>
      <c r="U77" s="383">
        <v>19977.5</v>
      </c>
      <c r="V77" s="358">
        <v>16862.8</v>
      </c>
    </row>
    <row r="78" spans="1:22" ht="25.5">
      <c r="A78" s="138" t="s">
        <v>1133</v>
      </c>
      <c r="B78" s="128"/>
      <c r="C78" s="128"/>
      <c r="E78" s="128">
        <v>7627.3</v>
      </c>
      <c r="F78" s="128">
        <v>10131.9</v>
      </c>
      <c r="G78" s="128">
        <v>12029.9</v>
      </c>
      <c r="H78" s="128">
        <v>11499.5</v>
      </c>
      <c r="I78" s="128">
        <v>14173.6</v>
      </c>
      <c r="J78" s="128">
        <v>22781.9</v>
      </c>
      <c r="K78" s="128">
        <v>18609.5</v>
      </c>
      <c r="L78" s="128">
        <v>331923.6</v>
      </c>
      <c r="M78" s="128">
        <v>622334.6</v>
      </c>
      <c r="N78" s="128">
        <v>44811.9</v>
      </c>
      <c r="O78" s="128">
        <v>66118.2</v>
      </c>
      <c r="P78" s="128">
        <v>377258</v>
      </c>
      <c r="Q78" s="128">
        <v>17565.6</v>
      </c>
      <c r="R78" s="128">
        <v>283939.2</v>
      </c>
      <c r="S78" s="128">
        <v>18064.1</v>
      </c>
      <c r="T78" s="383">
        <v>411801</v>
      </c>
      <c r="U78" s="383">
        <v>24449.7</v>
      </c>
      <c r="V78" s="358">
        <v>24417.6</v>
      </c>
    </row>
    <row r="79" spans="1:22" ht="12.75">
      <c r="A79" s="32" t="s">
        <v>1134</v>
      </c>
      <c r="B79" s="16">
        <v>543.1</v>
      </c>
      <c r="C79" s="128">
        <v>10024</v>
      </c>
      <c r="D79" s="128">
        <v>64212.9</v>
      </c>
      <c r="E79" s="128">
        <v>185233.1</v>
      </c>
      <c r="F79" s="128">
        <f>F76+F77-F78</f>
        <v>393045.8</v>
      </c>
      <c r="G79" s="128">
        <f>G76+G77-G78</f>
        <v>540887</v>
      </c>
      <c r="H79" s="128">
        <f>H76+H77-H78</f>
        <v>509254.5</v>
      </c>
      <c r="I79" s="128">
        <v>502764.1</v>
      </c>
      <c r="J79" s="128">
        <v>1350845.6</v>
      </c>
      <c r="K79" s="128">
        <v>2941724.2</v>
      </c>
      <c r="L79" s="128">
        <v>2635402.9</v>
      </c>
      <c r="M79" s="383">
        <f>M80+M81+M83</f>
        <v>2736667.8999999994</v>
      </c>
      <c r="N79" s="128">
        <v>3706130.4</v>
      </c>
      <c r="O79" s="128">
        <v>5115775.5</v>
      </c>
      <c r="P79" s="128">
        <v>6238002.2</v>
      </c>
      <c r="Q79" s="128">
        <v>8272404.2</v>
      </c>
      <c r="R79" s="128">
        <v>10145310</v>
      </c>
      <c r="S79" s="128">
        <v>12459546.5</v>
      </c>
      <c r="T79" s="383">
        <v>7810735.4</v>
      </c>
      <c r="U79" s="383">
        <v>11430680.2</v>
      </c>
      <c r="V79" s="358">
        <v>15466109.8</v>
      </c>
    </row>
    <row r="80" spans="1:22" ht="28.5">
      <c r="A80" s="138" t="s">
        <v>1135</v>
      </c>
      <c r="B80" s="16">
        <v>325.4</v>
      </c>
      <c r="C80" s="128">
        <v>4550.7</v>
      </c>
      <c r="D80" s="128">
        <v>34964.9</v>
      </c>
      <c r="E80" s="128">
        <v>133208.7</v>
      </c>
      <c r="F80" s="128">
        <v>301117.4</v>
      </c>
      <c r="G80" s="128">
        <v>401613.9</v>
      </c>
      <c r="H80" s="128">
        <v>428522.1</v>
      </c>
      <c r="I80" s="128">
        <v>424656.5</v>
      </c>
      <c r="J80" s="128">
        <v>693958.5</v>
      </c>
      <c r="K80" s="128">
        <v>1232043.1</v>
      </c>
      <c r="L80" s="128">
        <v>1689315</v>
      </c>
      <c r="M80" s="128">
        <v>1939314.4</v>
      </c>
      <c r="N80" s="128">
        <v>2432252</v>
      </c>
      <c r="O80" s="128">
        <v>3130523.6</v>
      </c>
      <c r="P80" s="128">
        <v>3836895.9</v>
      </c>
      <c r="Q80" s="128">
        <v>4980573.3</v>
      </c>
      <c r="R80" s="128">
        <v>6980359.1</v>
      </c>
      <c r="S80" s="128">
        <v>9200768.9</v>
      </c>
      <c r="T80" s="383">
        <v>8535671.5</v>
      </c>
      <c r="U80" s="383">
        <v>9829228.7</v>
      </c>
      <c r="V80" s="116" t="s">
        <v>207</v>
      </c>
    </row>
    <row r="81" spans="1:22" ht="25.5">
      <c r="A81" s="138" t="s">
        <v>1136</v>
      </c>
      <c r="B81" s="16">
        <v>181.8</v>
      </c>
      <c r="C81" s="128">
        <v>2031.4</v>
      </c>
      <c r="D81" s="128">
        <v>11352</v>
      </c>
      <c r="E81" s="128">
        <v>22762.7</v>
      </c>
      <c r="F81" s="128">
        <f>62244.6</f>
        <v>62244.6</v>
      </c>
      <c r="G81" s="128">
        <v>73642.5</v>
      </c>
      <c r="H81" s="128">
        <f>86279.2</f>
        <v>86279.2</v>
      </c>
      <c r="I81" s="128">
        <v>-31174.3</v>
      </c>
      <c r="J81" s="128">
        <v>21361</v>
      </c>
      <c r="K81" s="128">
        <v>133690.7</v>
      </c>
      <c r="L81" s="128">
        <v>273795.4</v>
      </c>
      <c r="M81" s="128">
        <v>229999.3</v>
      </c>
      <c r="N81" s="128">
        <v>322796.5</v>
      </c>
      <c r="O81" s="128">
        <v>428427.8</v>
      </c>
      <c r="P81" s="128">
        <v>501834.6</v>
      </c>
      <c r="Q81" s="128">
        <v>718154</v>
      </c>
      <c r="R81" s="128">
        <v>1053739.1</v>
      </c>
      <c r="S81" s="128">
        <v>1325347.2</v>
      </c>
      <c r="T81" s="383">
        <v>-1190915</v>
      </c>
      <c r="U81" s="383">
        <v>459076.6</v>
      </c>
      <c r="V81" s="116" t="s">
        <v>208</v>
      </c>
    </row>
    <row r="82" spans="1:22" ht="40.5" customHeight="1">
      <c r="A82" s="153" t="s">
        <v>1137</v>
      </c>
      <c r="B82" s="16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>
        <v>5773.8</v>
      </c>
      <c r="T82" s="383">
        <v>7232.4</v>
      </c>
      <c r="U82" s="69">
        <v>0</v>
      </c>
      <c r="V82" s="122">
        <v>0</v>
      </c>
    </row>
    <row r="83" spans="1:22" ht="38.25">
      <c r="A83" s="138" t="s">
        <v>1138</v>
      </c>
      <c r="B83" s="16">
        <v>35.9</v>
      </c>
      <c r="C83" s="128">
        <v>3441.9</v>
      </c>
      <c r="D83" s="128">
        <v>17896</v>
      </c>
      <c r="E83" s="128">
        <v>29261.7</v>
      </c>
      <c r="F83" s="128">
        <f>F79-F80-F81</f>
        <v>29683.799999999967</v>
      </c>
      <c r="G83" s="128">
        <f>G79-G80-G81</f>
        <v>65630.59999999998</v>
      </c>
      <c r="H83" s="128">
        <f>H79-H80-H81</f>
        <v>-5546.799999999974</v>
      </c>
      <c r="I83" s="128">
        <v>109281.9</v>
      </c>
      <c r="J83" s="128">
        <v>635526.1</v>
      </c>
      <c r="K83" s="128">
        <v>1575990.4</v>
      </c>
      <c r="L83" s="128">
        <v>672292.5</v>
      </c>
      <c r="M83" s="383">
        <f>M75-M80-M81-M82</f>
        <v>567354.2</v>
      </c>
      <c r="N83" s="128">
        <v>951081.9</v>
      </c>
      <c r="O83" s="128">
        <v>1556824.1</v>
      </c>
      <c r="P83" s="128">
        <v>1899271.7</v>
      </c>
      <c r="Q83" s="128">
        <v>2573676.9</v>
      </c>
      <c r="R83" s="128">
        <v>2111211.8</v>
      </c>
      <c r="S83" s="128">
        <v>1927656.6</v>
      </c>
      <c r="T83" s="383">
        <v>458746.5</v>
      </c>
      <c r="U83" s="383">
        <v>1142374.9</v>
      </c>
      <c r="V83" s="358">
        <v>1821695.7</v>
      </c>
    </row>
    <row r="84" spans="1:22" ht="38.25">
      <c r="A84" s="140" t="s">
        <v>1139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M84" s="383">
        <v>18990498.6</v>
      </c>
      <c r="N84" s="128">
        <v>23273089.5</v>
      </c>
      <c r="O84" s="128">
        <v>29490622.6</v>
      </c>
      <c r="P84" s="128">
        <v>37020602</v>
      </c>
      <c r="Q84" s="128">
        <v>46223866.5</v>
      </c>
      <c r="R84" s="128">
        <v>57752132.5</v>
      </c>
      <c r="S84" s="14">
        <v>71601657.85709122</v>
      </c>
      <c r="T84" s="357">
        <v>68116448.04942396</v>
      </c>
      <c r="U84" s="357">
        <v>78760114.81820016</v>
      </c>
      <c r="V84" s="357">
        <v>94081455.00065331</v>
      </c>
    </row>
    <row r="85" spans="1:22" ht="25.5">
      <c r="A85" s="141" t="s">
        <v>1140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M85" s="128">
        <v>1128100.8</v>
      </c>
      <c r="N85" s="128">
        <v>1283388.3</v>
      </c>
      <c r="O85" s="128">
        <v>1485181.3</v>
      </c>
      <c r="P85" s="128">
        <v>1611613.2</v>
      </c>
      <c r="Q85" s="128">
        <v>1856108.4</v>
      </c>
      <c r="R85" s="128">
        <v>2253721.9</v>
      </c>
      <c r="S85" s="14">
        <v>2819575.458777388</v>
      </c>
      <c r="T85" s="69">
        <v>2892506</v>
      </c>
      <c r="U85" s="69">
        <v>3031754.4</v>
      </c>
      <c r="V85" s="357">
        <v>3928530.2</v>
      </c>
    </row>
    <row r="86" spans="1:22" ht="12.75">
      <c r="A86" s="141" t="s">
        <v>765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M86" s="128">
        <v>65554.9</v>
      </c>
      <c r="N86" s="128">
        <v>107512.3</v>
      </c>
      <c r="O86" s="128">
        <v>110807.7</v>
      </c>
      <c r="P86" s="128">
        <v>122084.8</v>
      </c>
      <c r="Q86" s="128">
        <v>133058.5</v>
      </c>
      <c r="R86" s="128">
        <v>141114.3</v>
      </c>
      <c r="S86" s="14">
        <v>151476.87590472595</v>
      </c>
      <c r="T86" s="69">
        <v>179548.5</v>
      </c>
      <c r="U86" s="69">
        <v>169343.6</v>
      </c>
      <c r="V86" s="357">
        <v>202281.2</v>
      </c>
    </row>
    <row r="87" spans="1:22" ht="12.75">
      <c r="A87" s="141" t="s">
        <v>1859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M87" s="128">
        <v>1347497.7</v>
      </c>
      <c r="N87" s="128">
        <v>1609675.5</v>
      </c>
      <c r="O87" s="128">
        <v>2304007.7</v>
      </c>
      <c r="P87" s="128">
        <v>3200085.4</v>
      </c>
      <c r="Q87" s="128">
        <v>3641572.7</v>
      </c>
      <c r="R87" s="128">
        <v>4239161.9</v>
      </c>
      <c r="S87" s="14">
        <v>4972892.20903885</v>
      </c>
      <c r="T87" s="69">
        <v>4748097.1</v>
      </c>
      <c r="U87" s="69">
        <v>5950895.3</v>
      </c>
      <c r="V87" s="357">
        <v>7613648</v>
      </c>
    </row>
    <row r="88" spans="1:22" ht="12.75">
      <c r="A88" s="141" t="s">
        <v>1860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M88" s="383">
        <v>4974605.6</v>
      </c>
      <c r="N88" s="128">
        <v>6300015.7</v>
      </c>
      <c r="O88" s="128">
        <v>8225397.5</v>
      </c>
      <c r="P88" s="128">
        <v>10610913.8</v>
      </c>
      <c r="Q88" s="128">
        <v>13122939.6</v>
      </c>
      <c r="R88" s="128">
        <v>16531565.9</v>
      </c>
      <c r="S88" s="14">
        <v>20190378.63488845</v>
      </c>
      <c r="T88" s="69">
        <v>16869216.9</v>
      </c>
      <c r="U88" s="69">
        <v>20461516.1</v>
      </c>
      <c r="V88" s="357">
        <v>25737785.8</v>
      </c>
    </row>
    <row r="89" spans="1:22" ht="25.5">
      <c r="A89" s="141" t="s">
        <v>2227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M89" s="128">
        <v>939362.2</v>
      </c>
      <c r="N89" s="128">
        <v>1186506.5</v>
      </c>
      <c r="O89" s="128">
        <v>1464504.1</v>
      </c>
      <c r="P89" s="128">
        <v>1735050.5</v>
      </c>
      <c r="Q89" s="128">
        <v>2185171.9</v>
      </c>
      <c r="R89" s="128">
        <v>2621553.3</v>
      </c>
      <c r="S89" s="14">
        <v>3109919.8373506116</v>
      </c>
      <c r="T89" s="69">
        <v>3727420.9</v>
      </c>
      <c r="U89" s="69">
        <v>4506096.2</v>
      </c>
      <c r="V89" s="357">
        <v>5217857.1</v>
      </c>
    </row>
    <row r="90" spans="1:22" ht="12.75">
      <c r="A90" s="141" t="s">
        <v>612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M90" s="128">
        <v>1058965.4</v>
      </c>
      <c r="N90" s="128">
        <v>1461122.7</v>
      </c>
      <c r="O90" s="128">
        <v>1786292.1</v>
      </c>
      <c r="P90" s="128">
        <v>2178962.2</v>
      </c>
      <c r="Q90" s="128">
        <v>2850835.6</v>
      </c>
      <c r="R90" s="128">
        <v>3937478.9</v>
      </c>
      <c r="S90" s="14">
        <v>5317770.496473094</v>
      </c>
      <c r="T90" s="69">
        <v>4906338.7</v>
      </c>
      <c r="U90" s="69">
        <v>5588103.4</v>
      </c>
      <c r="V90" s="357">
        <v>6440912.9</v>
      </c>
    </row>
    <row r="91" spans="1:22" ht="51">
      <c r="A91" s="141" t="s">
        <v>613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M91" s="128">
        <v>3122894.4</v>
      </c>
      <c r="N91" s="128">
        <v>3602366</v>
      </c>
      <c r="O91" s="128">
        <v>4673283.9</v>
      </c>
      <c r="P91" s="128">
        <v>5655446.8</v>
      </c>
      <c r="Q91" s="128">
        <v>7389723.5</v>
      </c>
      <c r="R91" s="128">
        <v>9140468.7</v>
      </c>
      <c r="S91" s="14">
        <v>11196780.776700003</v>
      </c>
      <c r="T91" s="69">
        <v>9822719.8</v>
      </c>
      <c r="U91" s="69">
        <v>11743637.9</v>
      </c>
      <c r="V91" s="357">
        <v>14029057.5</v>
      </c>
    </row>
    <row r="92" spans="1:22" ht="12.75">
      <c r="A92" s="141" t="s">
        <v>614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M92" s="128">
        <v>150474.2</v>
      </c>
      <c r="N92" s="128">
        <v>174308.3</v>
      </c>
      <c r="O92" s="128">
        <v>247748.3</v>
      </c>
      <c r="P92" s="128">
        <v>316023.9</v>
      </c>
      <c r="Q92" s="128">
        <v>412841.1</v>
      </c>
      <c r="R92" s="128">
        <v>548352.2</v>
      </c>
      <c r="S92" s="14">
        <v>708383.1112031541</v>
      </c>
      <c r="T92" s="69">
        <v>697027.8</v>
      </c>
      <c r="U92" s="69">
        <v>771627.7</v>
      </c>
      <c r="V92" s="357">
        <v>876867.3</v>
      </c>
    </row>
    <row r="93" spans="1:22" ht="12.75">
      <c r="A93" s="141" t="s">
        <v>615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M93" s="128">
        <v>1857036.8</v>
      </c>
      <c r="N93" s="128">
        <v>2221812.8</v>
      </c>
      <c r="O93" s="128">
        <v>2789997.6</v>
      </c>
      <c r="P93" s="128">
        <v>3447664.8</v>
      </c>
      <c r="Q93" s="128">
        <v>4312877</v>
      </c>
      <c r="R93" s="128">
        <v>5098160.3</v>
      </c>
      <c r="S93" s="14">
        <v>6425452.384696906</v>
      </c>
      <c r="T93" s="69">
        <v>6410431.8</v>
      </c>
      <c r="U93" s="69">
        <v>7309538.2</v>
      </c>
      <c r="V93" s="357">
        <v>8066906</v>
      </c>
    </row>
    <row r="94" spans="1:22" ht="12.75">
      <c r="A94" s="141" t="s">
        <v>616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M94" s="128">
        <v>410896.4</v>
      </c>
      <c r="N94" s="128">
        <v>548838.1</v>
      </c>
      <c r="O94" s="128">
        <v>692201.8</v>
      </c>
      <c r="P94" s="128">
        <v>976222</v>
      </c>
      <c r="Q94" s="128">
        <v>1334423.2</v>
      </c>
      <c r="R94" s="128">
        <v>1736934.4</v>
      </c>
      <c r="S94" s="14">
        <v>2203766.150573312</v>
      </c>
      <c r="T94" s="69">
        <v>2373143.3</v>
      </c>
      <c r="U94" s="69">
        <v>2465090.6</v>
      </c>
      <c r="V94" s="357">
        <v>2773750.4</v>
      </c>
    </row>
    <row r="95" spans="1:22" ht="25.5">
      <c r="A95" s="141" t="s">
        <v>617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>
        <v>1581925.6</v>
      </c>
      <c r="N95" s="128">
        <v>1907390.6</v>
      </c>
      <c r="O95" s="128">
        <v>2222149.9</v>
      </c>
      <c r="P95" s="128">
        <v>2893613</v>
      </c>
      <c r="Q95" s="128">
        <v>3584257.8</v>
      </c>
      <c r="R95" s="128">
        <v>4862963.3</v>
      </c>
      <c r="S95" s="14">
        <v>6108475.762780872</v>
      </c>
      <c r="T95" s="69">
        <v>6511146.4</v>
      </c>
      <c r="U95" s="69">
        <v>7276241.2</v>
      </c>
      <c r="V95" s="357">
        <v>8191097.1</v>
      </c>
    </row>
    <row r="96" spans="1:22" ht="38.25">
      <c r="A96" s="141" t="s">
        <v>1110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>
        <v>1103620.7</v>
      </c>
      <c r="N96" s="128">
        <v>1375996</v>
      </c>
      <c r="O96" s="128">
        <v>1645632.2</v>
      </c>
      <c r="P96" s="128">
        <v>1988395.7</v>
      </c>
      <c r="Q96" s="128">
        <v>2517781.8</v>
      </c>
      <c r="R96" s="128">
        <v>3030246.1</v>
      </c>
      <c r="S96" s="14">
        <v>3897154.9955424382</v>
      </c>
      <c r="T96" s="69">
        <v>4242799.1</v>
      </c>
      <c r="U96" s="69">
        <v>4551116.3</v>
      </c>
      <c r="V96" s="357">
        <v>5273617.8</v>
      </c>
    </row>
    <row r="97" spans="1:22" ht="12.75">
      <c r="A97" s="141" t="s">
        <v>447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M97" s="128">
        <v>388822.1</v>
      </c>
      <c r="N97" s="128">
        <v>458239.6</v>
      </c>
      <c r="O97" s="128">
        <v>562058</v>
      </c>
      <c r="P97" s="128">
        <v>705529.2</v>
      </c>
      <c r="Q97" s="128">
        <v>886068.3</v>
      </c>
      <c r="R97" s="128">
        <v>1118838.8</v>
      </c>
      <c r="S97" s="14">
        <v>1398967.501871499</v>
      </c>
      <c r="T97" s="69">
        <v>1534347.3</v>
      </c>
      <c r="U97" s="69">
        <v>1575656.3</v>
      </c>
      <c r="V97" s="357">
        <v>1802658.5</v>
      </c>
    </row>
    <row r="98" spans="1:22" ht="25.5">
      <c r="A98" s="141" t="s">
        <v>2246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M98" s="128">
        <v>542159.2</v>
      </c>
      <c r="N98" s="128">
        <v>629486.2</v>
      </c>
      <c r="O98" s="128">
        <v>791460.3</v>
      </c>
      <c r="P98" s="128">
        <v>995030.5</v>
      </c>
      <c r="Q98" s="128">
        <v>1262248.1</v>
      </c>
      <c r="R98" s="128">
        <v>1559218.9</v>
      </c>
      <c r="S98" s="14">
        <v>1979160.7753918087</v>
      </c>
      <c r="T98" s="69">
        <v>2157582.9</v>
      </c>
      <c r="U98" s="69">
        <v>2284478.5</v>
      </c>
      <c r="V98" s="357">
        <v>2708278.9</v>
      </c>
    </row>
    <row r="99" spans="1:22" ht="27" customHeight="1">
      <c r="A99" s="141" t="s">
        <v>2247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M99" s="128">
        <v>318582.6</v>
      </c>
      <c r="N99" s="128">
        <v>406430.6</v>
      </c>
      <c r="O99" s="128">
        <v>489900.2</v>
      </c>
      <c r="P99" s="128">
        <v>583966.2</v>
      </c>
      <c r="Q99" s="128">
        <v>733958.9</v>
      </c>
      <c r="R99" s="128">
        <v>932353.5</v>
      </c>
      <c r="S99" s="14">
        <v>1121502.8858981098</v>
      </c>
      <c r="T99" s="69">
        <v>1044121.6</v>
      </c>
      <c r="U99" s="69">
        <v>1074986.2</v>
      </c>
      <c r="V99" s="357">
        <v>1218167.6</v>
      </c>
    </row>
    <row r="100" spans="1:22" ht="15.75" customHeight="1">
      <c r="A100" s="141" t="s">
        <v>209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M100" s="128"/>
      <c r="N100" s="128"/>
      <c r="O100" s="128"/>
      <c r="P100" s="128"/>
      <c r="Q100" s="128"/>
      <c r="R100" s="128"/>
      <c r="S100" s="14"/>
      <c r="T100" s="69"/>
      <c r="U100" s="69">
        <v>32.7</v>
      </c>
      <c r="V100" s="357">
        <v>38.7</v>
      </c>
    </row>
    <row r="101" spans="1:22" ht="38.25">
      <c r="A101" s="140" t="s">
        <v>8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M101" s="383">
        <v>9409204.9</v>
      </c>
      <c r="N101" s="128">
        <v>11653339.2</v>
      </c>
      <c r="O101" s="128">
        <v>14631855.6</v>
      </c>
      <c r="P101" s="128">
        <v>18502936.2</v>
      </c>
      <c r="Q101" s="128">
        <v>23246522.8</v>
      </c>
      <c r="R101" s="128">
        <v>29267661.3</v>
      </c>
      <c r="S101" s="14">
        <v>36418959.55878099</v>
      </c>
      <c r="T101" s="69">
        <v>34285124.3</v>
      </c>
      <c r="U101" s="69">
        <v>39889057.5</v>
      </c>
      <c r="V101" s="357">
        <v>47761433.3</v>
      </c>
    </row>
    <row r="102" spans="1:22" ht="25.5">
      <c r="A102" s="141" t="s">
        <v>1140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M102" s="383">
        <v>554341.8</v>
      </c>
      <c r="N102" s="128">
        <v>615957</v>
      </c>
      <c r="O102" s="128">
        <v>711821.1</v>
      </c>
      <c r="P102" s="128">
        <v>747430.3</v>
      </c>
      <c r="Q102" s="128">
        <v>874823.4</v>
      </c>
      <c r="R102" s="128">
        <v>1058943.2</v>
      </c>
      <c r="S102" s="14">
        <v>1333000.8365014945</v>
      </c>
      <c r="T102" s="69">
        <v>1388084.8</v>
      </c>
      <c r="U102" s="69">
        <v>1558517.5</v>
      </c>
      <c r="V102" s="357">
        <v>2057416.6</v>
      </c>
    </row>
    <row r="103" spans="1:22" ht="12.75">
      <c r="A103" s="141" t="s">
        <v>765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M103" s="383">
        <v>36519.2</v>
      </c>
      <c r="N103" s="128">
        <v>48101.6</v>
      </c>
      <c r="O103" s="128">
        <v>49079.2</v>
      </c>
      <c r="P103" s="128">
        <v>66574.3</v>
      </c>
      <c r="Q103" s="128">
        <v>74986.2</v>
      </c>
      <c r="R103" s="128">
        <v>79502.1</v>
      </c>
      <c r="S103" s="14">
        <v>88790.51644114454</v>
      </c>
      <c r="T103" s="69">
        <v>98908.7</v>
      </c>
      <c r="U103" s="69">
        <v>87866</v>
      </c>
      <c r="V103" s="357">
        <v>104432.5</v>
      </c>
    </row>
    <row r="104" spans="1:22" ht="12.75">
      <c r="A104" s="141" t="s">
        <v>1859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M104" s="383">
        <v>709067.8</v>
      </c>
      <c r="N104" s="383">
        <v>839875</v>
      </c>
      <c r="O104" s="128">
        <v>892360.8</v>
      </c>
      <c r="P104" s="128">
        <v>1135798.1</v>
      </c>
      <c r="Q104" s="128">
        <v>1132126.9</v>
      </c>
      <c r="R104" s="128">
        <v>1373634.1</v>
      </c>
      <c r="S104" s="14">
        <v>1688266.0168250715</v>
      </c>
      <c r="T104" s="69">
        <v>1862692.7</v>
      </c>
      <c r="U104" s="69">
        <v>2113535.8</v>
      </c>
      <c r="V104" s="357">
        <v>2667669.7</v>
      </c>
    </row>
    <row r="105" spans="1:22" ht="12.75">
      <c r="A105" s="141" t="s">
        <v>1860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M105" s="383">
        <v>3329079.6</v>
      </c>
      <c r="N105" s="128">
        <v>4402344.5</v>
      </c>
      <c r="O105" s="128">
        <v>5634453.8</v>
      </c>
      <c r="P105" s="128">
        <v>7222454.200000001</v>
      </c>
      <c r="Q105" s="128">
        <v>9006969.1</v>
      </c>
      <c r="R105" s="128">
        <v>11506326.5</v>
      </c>
      <c r="S105" s="14">
        <v>14026442.824903365</v>
      </c>
      <c r="T105" s="69">
        <v>11863872.9</v>
      </c>
      <c r="U105" s="69">
        <v>14633692</v>
      </c>
      <c r="V105" s="357">
        <v>18329754.7</v>
      </c>
    </row>
    <row r="106" spans="1:22" ht="25.5">
      <c r="A106" s="141" t="s">
        <v>2227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M106" s="383">
        <v>589909.2</v>
      </c>
      <c r="N106" s="128">
        <v>772432.1</v>
      </c>
      <c r="O106" s="128">
        <v>916164.8</v>
      </c>
      <c r="P106" s="128">
        <v>1126642.8</v>
      </c>
      <c r="Q106" s="128">
        <v>1458190.3</v>
      </c>
      <c r="R106" s="128">
        <v>1765668.3</v>
      </c>
      <c r="S106" s="14">
        <v>2075952.4201710867</v>
      </c>
      <c r="T106" s="69">
        <v>2338683.5</v>
      </c>
      <c r="U106" s="69">
        <v>3005318</v>
      </c>
      <c r="V106" s="357">
        <v>3457615.1</v>
      </c>
    </row>
    <row r="107" spans="1:22" ht="12.75">
      <c r="A107" s="141" t="s">
        <v>612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M107" s="383">
        <v>545421.7</v>
      </c>
      <c r="N107" s="128">
        <v>758095.8</v>
      </c>
      <c r="O107" s="128">
        <v>939224.1</v>
      </c>
      <c r="P107" s="383">
        <v>1189016.2</v>
      </c>
      <c r="Q107" s="128">
        <v>1648876.8</v>
      </c>
      <c r="R107" s="128">
        <v>2303578.9</v>
      </c>
      <c r="S107" s="14">
        <v>3092445.187230533</v>
      </c>
      <c r="T107" s="69">
        <v>2804855.1</v>
      </c>
      <c r="U107" s="69">
        <v>2981348.3</v>
      </c>
      <c r="V107" s="357">
        <v>3416808.2</v>
      </c>
    </row>
    <row r="108" spans="1:22" ht="51">
      <c r="A108" s="141" t="s">
        <v>613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M108" s="383">
        <v>930257.2</v>
      </c>
      <c r="N108" s="128">
        <v>1030145.2</v>
      </c>
      <c r="O108" s="128">
        <v>1661093.6</v>
      </c>
      <c r="P108" s="128">
        <v>2044988</v>
      </c>
      <c r="Q108" s="128">
        <v>2716136.4</v>
      </c>
      <c r="R108" s="128">
        <v>3395486</v>
      </c>
      <c r="S108" s="14">
        <v>4059053.209291215</v>
      </c>
      <c r="T108" s="69">
        <v>3762204.1</v>
      </c>
      <c r="U108" s="69">
        <v>4369803.3</v>
      </c>
      <c r="V108" s="357">
        <v>5207111.6</v>
      </c>
    </row>
    <row r="109" spans="1:22" ht="12.75">
      <c r="A109" s="141" t="s">
        <v>614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M109" s="383">
        <v>62459.3</v>
      </c>
      <c r="N109" s="128">
        <v>80427.9</v>
      </c>
      <c r="O109" s="128">
        <v>107884.4</v>
      </c>
      <c r="P109" s="128">
        <v>148231.9</v>
      </c>
      <c r="Q109" s="128">
        <v>206117.4</v>
      </c>
      <c r="R109" s="128">
        <v>262056.9</v>
      </c>
      <c r="S109" s="14">
        <v>350413.6837252037</v>
      </c>
      <c r="T109" s="69">
        <v>353362.3</v>
      </c>
      <c r="U109" s="69">
        <v>383015</v>
      </c>
      <c r="V109" s="357">
        <v>434146.8</v>
      </c>
    </row>
    <row r="110" spans="1:22" ht="12.75">
      <c r="A110" s="141" t="s">
        <v>615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M110" s="383">
        <v>878352.1</v>
      </c>
      <c r="N110" s="128">
        <v>977632.9</v>
      </c>
      <c r="O110" s="128">
        <v>1147566.4</v>
      </c>
      <c r="P110" s="128">
        <v>1550657.8</v>
      </c>
      <c r="Q110" s="128">
        <v>2065280.8</v>
      </c>
      <c r="R110" s="128">
        <v>2347270.9</v>
      </c>
      <c r="S110" s="14">
        <v>3167171.9535102285</v>
      </c>
      <c r="T110" s="69">
        <v>3160790.3</v>
      </c>
      <c r="U110" s="69">
        <v>3582779.8</v>
      </c>
      <c r="V110" s="357">
        <v>3950726.2</v>
      </c>
    </row>
    <row r="111" spans="1:22" ht="12.75">
      <c r="A111" s="141" t="s">
        <v>616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M111" s="128">
        <v>130590.5</v>
      </c>
      <c r="N111" s="128">
        <v>160826.4</v>
      </c>
      <c r="O111" s="128">
        <v>218060.1</v>
      </c>
      <c r="P111" s="128">
        <v>275069.5</v>
      </c>
      <c r="Q111" s="128">
        <v>357255.5</v>
      </c>
      <c r="R111" s="128">
        <v>483174.4</v>
      </c>
      <c r="S111" s="14">
        <v>665916.4733941532</v>
      </c>
      <c r="T111" s="69">
        <v>665990.2</v>
      </c>
      <c r="U111" s="69">
        <v>710589.9</v>
      </c>
      <c r="V111" s="357">
        <v>826550.2</v>
      </c>
    </row>
    <row r="112" spans="1:22" ht="25.5">
      <c r="A112" s="141" t="s">
        <v>617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M112" s="383">
        <v>562169.4</v>
      </c>
      <c r="N112" s="128">
        <v>660641.8</v>
      </c>
      <c r="O112" s="128">
        <v>814123.6</v>
      </c>
      <c r="P112" s="128">
        <v>1064831.4</v>
      </c>
      <c r="Q112" s="128">
        <v>1296680.2</v>
      </c>
      <c r="R112" s="128">
        <v>1760130.3</v>
      </c>
      <c r="S112" s="14">
        <v>2149090.6903126426</v>
      </c>
      <c r="T112" s="69">
        <v>2290543.4</v>
      </c>
      <c r="U112" s="69">
        <v>2499542.4</v>
      </c>
      <c r="V112" s="357">
        <v>2773668.3</v>
      </c>
    </row>
    <row r="113" spans="1:22" ht="38.25">
      <c r="A113" s="141" t="s">
        <v>1110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M113" s="383">
        <v>614893</v>
      </c>
      <c r="N113" s="128">
        <v>724707.2</v>
      </c>
      <c r="O113" s="128">
        <v>843118.4</v>
      </c>
      <c r="P113" s="128">
        <v>1029305.8</v>
      </c>
      <c r="Q113" s="128">
        <v>1328618.7</v>
      </c>
      <c r="R113" s="128">
        <v>1563889.1</v>
      </c>
      <c r="S113" s="14">
        <v>2012753.7544224376</v>
      </c>
      <c r="T113" s="69">
        <v>2039585.8</v>
      </c>
      <c r="U113" s="69">
        <v>2212933.7</v>
      </c>
      <c r="V113" s="357">
        <v>2548631.5</v>
      </c>
    </row>
    <row r="114" spans="1:22" ht="12.75">
      <c r="A114" s="141" t="s">
        <v>447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M114" s="383">
        <v>108849.1</v>
      </c>
      <c r="N114" s="128">
        <v>140311.9</v>
      </c>
      <c r="O114" s="128">
        <v>161935.6</v>
      </c>
      <c r="P114" s="128">
        <v>212323.6</v>
      </c>
      <c r="Q114" s="128">
        <v>266775.5</v>
      </c>
      <c r="R114" s="128">
        <v>348979.5</v>
      </c>
      <c r="S114" s="14">
        <v>428303.07241625985</v>
      </c>
      <c r="T114" s="69">
        <v>400135.1</v>
      </c>
      <c r="U114" s="69">
        <v>418161.9</v>
      </c>
      <c r="V114" s="357">
        <v>463639.8</v>
      </c>
    </row>
    <row r="115" spans="1:22" ht="25.5">
      <c r="A115" s="141" t="s">
        <v>2246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M115" s="383">
        <v>220706.2</v>
      </c>
      <c r="N115" s="383">
        <v>253616.5</v>
      </c>
      <c r="O115" s="128">
        <v>318879.2</v>
      </c>
      <c r="P115" s="128">
        <v>430375.8</v>
      </c>
      <c r="Q115" s="128">
        <v>496795</v>
      </c>
      <c r="R115" s="128">
        <v>608740.2</v>
      </c>
      <c r="S115" s="14">
        <v>781317.7599591129</v>
      </c>
      <c r="T115" s="69">
        <v>797243.8</v>
      </c>
      <c r="U115" s="69">
        <v>844901.2</v>
      </c>
      <c r="V115" s="357">
        <v>976931.3</v>
      </c>
    </row>
    <row r="116" spans="1:22" ht="28.5" customHeight="1">
      <c r="A116" s="141" t="s">
        <v>2247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M116" s="383">
        <v>136588.8</v>
      </c>
      <c r="N116" s="383">
        <v>188223.4</v>
      </c>
      <c r="O116" s="128">
        <v>216090.5</v>
      </c>
      <c r="P116" s="128">
        <v>259236.7</v>
      </c>
      <c r="Q116" s="128">
        <v>316890.5</v>
      </c>
      <c r="R116" s="128">
        <v>410280.7</v>
      </c>
      <c r="S116" s="14">
        <v>500041.15967703675</v>
      </c>
      <c r="T116" s="69">
        <v>458171.5</v>
      </c>
      <c r="U116" s="69">
        <v>487049.2</v>
      </c>
      <c r="V116" s="357">
        <v>546327</v>
      </c>
    </row>
    <row r="117" spans="1:22" ht="15.75" customHeight="1">
      <c r="A117" s="141" t="s">
        <v>209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M117" s="383"/>
      <c r="N117" s="128"/>
      <c r="O117" s="128"/>
      <c r="P117" s="128"/>
      <c r="Q117" s="128"/>
      <c r="R117" s="128"/>
      <c r="S117" s="14"/>
      <c r="T117" s="69"/>
      <c r="U117" s="69">
        <v>3.2</v>
      </c>
      <c r="V117" s="357">
        <v>3.9</v>
      </c>
    </row>
    <row r="118" spans="1:18" ht="51">
      <c r="A118" s="140" t="s">
        <v>1278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42"/>
      <c r="M118" s="142"/>
      <c r="N118" s="142"/>
      <c r="O118" s="142"/>
      <c r="P118" s="142"/>
      <c r="Q118" s="142"/>
      <c r="R118" s="142"/>
    </row>
    <row r="119" spans="1:22" ht="25.5">
      <c r="A119" s="127" t="s">
        <v>1279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42"/>
      <c r="M119" s="383">
        <v>10830535.0907</v>
      </c>
      <c r="N119" s="128">
        <v>13208233.8</v>
      </c>
      <c r="O119" s="128">
        <v>17027190.9</v>
      </c>
      <c r="P119" s="128">
        <v>21609765.5</v>
      </c>
      <c r="Q119" s="128">
        <v>26917201.4</v>
      </c>
      <c r="R119" s="128">
        <v>33247513.2</v>
      </c>
      <c r="S119" s="14">
        <v>41276849.1870303</v>
      </c>
      <c r="T119" s="383">
        <f>T122+T139-T140</f>
        <v>38807218.6</v>
      </c>
      <c r="U119" s="383">
        <f>U122+U139-U140</f>
        <v>45172748.09999999</v>
      </c>
      <c r="V119" s="383">
        <v>54585622.8</v>
      </c>
    </row>
    <row r="120" spans="1:22" ht="12.75">
      <c r="A120" s="141" t="s">
        <v>1280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M120" s="128"/>
      <c r="N120" s="128"/>
      <c r="O120" s="128"/>
      <c r="P120" s="128"/>
      <c r="Q120" s="128"/>
      <c r="R120" s="128"/>
      <c r="S120" s="128"/>
      <c r="T120" s="128"/>
      <c r="U120" s="135"/>
      <c r="V120" s="135"/>
    </row>
    <row r="121" spans="1:22" ht="12.75">
      <c r="A121" s="141" t="s">
        <v>825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M121" s="128"/>
      <c r="N121" s="128"/>
      <c r="O121" s="128"/>
      <c r="P121" s="128"/>
      <c r="Q121" s="128"/>
      <c r="R121" s="128"/>
      <c r="S121" s="128"/>
      <c r="T121" s="128"/>
      <c r="U121" s="135"/>
      <c r="V121" s="135"/>
    </row>
    <row r="122" spans="1:22" ht="12.75">
      <c r="A122" s="141" t="s">
        <v>826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M122" s="383">
        <v>9581293.7</v>
      </c>
      <c r="N122" s="128">
        <v>11619750.3</v>
      </c>
      <c r="O122" s="128">
        <v>14858767</v>
      </c>
      <c r="P122" s="128">
        <v>18517665.8</v>
      </c>
      <c r="Q122" s="128">
        <v>22977343.7</v>
      </c>
      <c r="R122" s="128">
        <v>28484471.2</v>
      </c>
      <c r="S122" s="14">
        <v>35182698.298310235</v>
      </c>
      <c r="T122" s="383">
        <f>SUM(T123:T137)-0.1</f>
        <v>33831323.800000004</v>
      </c>
      <c r="U122" s="383">
        <f>SUM(U123:U138)-0.1</f>
        <v>38871057.29999999</v>
      </c>
      <c r="V122" s="383">
        <f>SUM(V123:V138)</f>
        <v>46320021.599999994</v>
      </c>
    </row>
    <row r="123" spans="1:22" ht="25.5">
      <c r="A123" s="143" t="s">
        <v>1140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M123" s="383">
        <v>573759</v>
      </c>
      <c r="N123" s="128">
        <v>667431.3</v>
      </c>
      <c r="O123" s="128">
        <v>773360.2</v>
      </c>
      <c r="P123" s="128">
        <v>864182.9</v>
      </c>
      <c r="Q123" s="128">
        <v>981285</v>
      </c>
      <c r="R123" s="128">
        <v>1194778.7</v>
      </c>
      <c r="S123" s="14">
        <v>1486574.6222758936</v>
      </c>
      <c r="T123" s="69">
        <v>1504421.2</v>
      </c>
      <c r="U123" s="69">
        <v>1473236.9</v>
      </c>
      <c r="V123" s="358">
        <v>1871113.6</v>
      </c>
    </row>
    <row r="124" spans="1:22" ht="12.75">
      <c r="A124" s="143" t="s">
        <v>765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383">
        <v>29035.6</v>
      </c>
      <c r="N124" s="128">
        <v>59410.7</v>
      </c>
      <c r="O124" s="128">
        <v>61728.5</v>
      </c>
      <c r="P124" s="128">
        <v>55510.5</v>
      </c>
      <c r="Q124" s="128">
        <v>58072.3</v>
      </c>
      <c r="R124" s="128">
        <v>61612.2</v>
      </c>
      <c r="S124" s="14">
        <v>62686.3594635814</v>
      </c>
      <c r="T124" s="69">
        <v>80639.8</v>
      </c>
      <c r="U124" s="69">
        <v>81477.6</v>
      </c>
      <c r="V124" s="358">
        <v>97848.7</v>
      </c>
    </row>
    <row r="125" spans="1:22" ht="12.75">
      <c r="A125" s="143" t="s">
        <v>1859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383">
        <v>638429.9</v>
      </c>
      <c r="N125" s="128">
        <v>769800.6</v>
      </c>
      <c r="O125" s="128">
        <v>1411646.9</v>
      </c>
      <c r="P125" s="128">
        <v>2064287.3</v>
      </c>
      <c r="Q125" s="128">
        <v>2509445.8</v>
      </c>
      <c r="R125" s="128">
        <v>2865527.8</v>
      </c>
      <c r="S125" s="14">
        <v>3284626.1922137784</v>
      </c>
      <c r="T125" s="69">
        <v>2885404.4</v>
      </c>
      <c r="U125" s="69">
        <v>3837359.5</v>
      </c>
      <c r="V125" s="358">
        <v>4945978.3</v>
      </c>
    </row>
    <row r="126" spans="1:22" ht="12.75">
      <c r="A126" s="143" t="s">
        <v>1860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M126" s="383">
        <v>1645526</v>
      </c>
      <c r="N126" s="128">
        <v>1897671.2</v>
      </c>
      <c r="O126" s="128">
        <v>2590943.7</v>
      </c>
      <c r="P126" s="128">
        <v>3388459.6</v>
      </c>
      <c r="Q126" s="128">
        <v>4115970.5</v>
      </c>
      <c r="R126" s="128">
        <v>5025239.4</v>
      </c>
      <c r="S126" s="14">
        <v>6163935.809985084</v>
      </c>
      <c r="T126" s="69">
        <v>5005344</v>
      </c>
      <c r="U126" s="69">
        <v>5827824.1</v>
      </c>
      <c r="V126" s="358">
        <v>7408031.1</v>
      </c>
    </row>
    <row r="127" spans="1:22" ht="25.5">
      <c r="A127" s="143" t="s">
        <v>2227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M127" s="383">
        <v>349452.9</v>
      </c>
      <c r="N127" s="128">
        <v>414074.4</v>
      </c>
      <c r="O127" s="128">
        <v>548339.3</v>
      </c>
      <c r="P127" s="128">
        <v>608407.7</v>
      </c>
      <c r="Q127" s="128">
        <v>726981.6</v>
      </c>
      <c r="R127" s="128">
        <v>855885</v>
      </c>
      <c r="S127" s="14">
        <v>1033967.4171795249</v>
      </c>
      <c r="T127" s="69">
        <v>1388737.4</v>
      </c>
      <c r="U127" s="69">
        <v>1500778.2</v>
      </c>
      <c r="V127" s="358">
        <v>1760242</v>
      </c>
    </row>
    <row r="128" spans="1:22" ht="12.75">
      <c r="A128" s="143" t="s">
        <v>612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M128" s="383">
        <v>513543.8</v>
      </c>
      <c r="N128" s="128">
        <v>703026.9</v>
      </c>
      <c r="O128" s="128">
        <v>847068</v>
      </c>
      <c r="P128" s="128">
        <v>989945.9</v>
      </c>
      <c r="Q128" s="128">
        <v>1201958.8</v>
      </c>
      <c r="R128" s="128">
        <v>1633900</v>
      </c>
      <c r="S128" s="14">
        <v>2225325.309242561</v>
      </c>
      <c r="T128" s="69">
        <v>2101483.6</v>
      </c>
      <c r="U128" s="69">
        <v>2606755.1</v>
      </c>
      <c r="V128" s="358">
        <v>3024104.7</v>
      </c>
    </row>
    <row r="129" spans="1:22" ht="51">
      <c r="A129" s="143" t="s">
        <v>613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M129" s="383">
        <v>2192637.2</v>
      </c>
      <c r="N129" s="128">
        <v>2572220.8</v>
      </c>
      <c r="O129" s="128">
        <v>3012190.3</v>
      </c>
      <c r="P129" s="128">
        <v>3610458.8</v>
      </c>
      <c r="Q129" s="128">
        <v>4673587.1</v>
      </c>
      <c r="R129" s="128">
        <v>5744982.7</v>
      </c>
      <c r="S129" s="14">
        <v>7137727.567408788</v>
      </c>
      <c r="T129" s="69">
        <v>6060515.7</v>
      </c>
      <c r="U129" s="69">
        <v>7373834.6</v>
      </c>
      <c r="V129" s="358">
        <v>8821945.9</v>
      </c>
    </row>
    <row r="130" spans="1:22" ht="12.75">
      <c r="A130" s="143" t="s">
        <v>614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M130" s="383">
        <v>88014.9</v>
      </c>
      <c r="N130" s="128">
        <v>93880.4</v>
      </c>
      <c r="O130" s="128">
        <v>139863.8</v>
      </c>
      <c r="P130" s="128">
        <v>167792</v>
      </c>
      <c r="Q130" s="128">
        <v>206723.7</v>
      </c>
      <c r="R130" s="128">
        <v>286295.3</v>
      </c>
      <c r="S130" s="14">
        <v>357969.4274779504</v>
      </c>
      <c r="T130" s="69">
        <v>343665.5</v>
      </c>
      <c r="U130" s="69">
        <v>388612.7</v>
      </c>
      <c r="V130" s="358">
        <v>442720.5</v>
      </c>
    </row>
    <row r="131" spans="1:22" ht="12.75">
      <c r="A131" s="143" t="s">
        <v>615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M131" s="383">
        <v>978684.7</v>
      </c>
      <c r="N131" s="128">
        <v>1244179.9</v>
      </c>
      <c r="O131" s="128">
        <v>1642431.2</v>
      </c>
      <c r="P131" s="128">
        <v>1897007</v>
      </c>
      <c r="Q131" s="128">
        <v>2247596.2</v>
      </c>
      <c r="R131" s="128">
        <v>2750889.4</v>
      </c>
      <c r="S131" s="14">
        <v>3258280.4311866774</v>
      </c>
      <c r="T131" s="69">
        <v>3249641.5</v>
      </c>
      <c r="U131" s="69">
        <v>3726758.4</v>
      </c>
      <c r="V131" s="358">
        <v>4116179.8</v>
      </c>
    </row>
    <row r="132" spans="1:22" ht="12.75">
      <c r="A132" s="143" t="s">
        <v>616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M132" s="128">
        <v>280305.8</v>
      </c>
      <c r="N132" s="128">
        <v>388011.7</v>
      </c>
      <c r="O132" s="128">
        <v>474141.7</v>
      </c>
      <c r="P132" s="128">
        <v>701152.5</v>
      </c>
      <c r="Q132" s="128">
        <v>977167.7</v>
      </c>
      <c r="R132" s="128">
        <v>1253760</v>
      </c>
      <c r="S132" s="14">
        <v>1537849.6771791587</v>
      </c>
      <c r="T132" s="69">
        <v>1707153.1</v>
      </c>
      <c r="U132" s="69">
        <v>1754500.7</v>
      </c>
      <c r="V132" s="358">
        <v>1947200.2</v>
      </c>
    </row>
    <row r="133" spans="1:22" ht="41.25" customHeight="1">
      <c r="A133" s="143" t="s">
        <v>617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M133" s="383">
        <v>1019756.2</v>
      </c>
      <c r="N133" s="128">
        <v>1246748.8</v>
      </c>
      <c r="O133" s="128">
        <v>1408026.3</v>
      </c>
      <c r="P133" s="128">
        <v>1828781.6</v>
      </c>
      <c r="Q133" s="128">
        <v>2287577.6</v>
      </c>
      <c r="R133" s="128">
        <v>3102833</v>
      </c>
      <c r="S133" s="14">
        <v>3959385.0724682296</v>
      </c>
      <c r="T133" s="69">
        <v>4220603</v>
      </c>
      <c r="U133" s="69">
        <v>4776698.8</v>
      </c>
      <c r="V133" s="358">
        <v>5417428.8</v>
      </c>
    </row>
    <row r="134" spans="1:22" ht="38.25">
      <c r="A134" s="143" t="s">
        <v>1110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M134" s="383">
        <v>488727.7</v>
      </c>
      <c r="N134" s="128">
        <v>651288.8</v>
      </c>
      <c r="O134" s="128">
        <v>802513.8</v>
      </c>
      <c r="P134" s="128">
        <v>959089.9</v>
      </c>
      <c r="Q134" s="128">
        <v>1189163.1</v>
      </c>
      <c r="R134" s="128">
        <v>1466357</v>
      </c>
      <c r="S134" s="14">
        <v>1884401.2411200004</v>
      </c>
      <c r="T134" s="69">
        <v>2203213.3</v>
      </c>
      <c r="U134" s="69">
        <v>2338182.6</v>
      </c>
      <c r="V134" s="358">
        <v>2724986.3</v>
      </c>
    </row>
    <row r="135" spans="1:22" ht="12.75">
      <c r="A135" s="143" t="s">
        <v>447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42"/>
      <c r="M135" s="383">
        <v>279973</v>
      </c>
      <c r="N135" s="128">
        <v>317927.7</v>
      </c>
      <c r="O135" s="128">
        <v>400122.4</v>
      </c>
      <c r="P135" s="128">
        <v>493205.6</v>
      </c>
      <c r="Q135" s="128">
        <v>619292.8</v>
      </c>
      <c r="R135" s="128">
        <v>769859.3</v>
      </c>
      <c r="S135" s="14">
        <v>970664.4294552393</v>
      </c>
      <c r="T135" s="69">
        <v>1134212.2</v>
      </c>
      <c r="U135" s="69">
        <v>1157494.4</v>
      </c>
      <c r="V135" s="358">
        <v>1339018.7</v>
      </c>
    </row>
    <row r="136" spans="1:22" ht="25.5">
      <c r="A136" s="143" t="s">
        <v>2246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42"/>
      <c r="M136" s="383">
        <v>321453</v>
      </c>
      <c r="N136" s="128">
        <v>375869.8</v>
      </c>
      <c r="O136" s="128">
        <v>472581.2</v>
      </c>
      <c r="P136" s="128">
        <v>564654.7</v>
      </c>
      <c r="Q136" s="128">
        <v>765453.1</v>
      </c>
      <c r="R136" s="128">
        <v>950478.7</v>
      </c>
      <c r="S136" s="14">
        <v>1197843.0154326959</v>
      </c>
      <c r="T136" s="69">
        <v>1360339.1</v>
      </c>
      <c r="U136" s="69">
        <v>1439577.3</v>
      </c>
      <c r="V136" s="358">
        <v>1731347.6</v>
      </c>
    </row>
    <row r="137" spans="1:22" ht="38.25">
      <c r="A137" s="143" t="s">
        <v>2247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42"/>
      <c r="M137" s="383">
        <v>181993.8</v>
      </c>
      <c r="N137" s="128">
        <v>218207.3</v>
      </c>
      <c r="O137" s="128">
        <v>273809.7</v>
      </c>
      <c r="P137" s="128">
        <v>324729.5</v>
      </c>
      <c r="Q137" s="128">
        <v>417068.4</v>
      </c>
      <c r="R137" s="128">
        <v>522072.8</v>
      </c>
      <c r="S137" s="14">
        <v>621461.726221073</v>
      </c>
      <c r="T137" s="69">
        <v>585950.1</v>
      </c>
      <c r="U137" s="69">
        <v>587937</v>
      </c>
      <c r="V137" s="358">
        <v>671840.6</v>
      </c>
    </row>
    <row r="138" spans="1:22" ht="12.75">
      <c r="A138" s="143" t="s">
        <v>209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42"/>
      <c r="M138" s="383"/>
      <c r="N138" s="128"/>
      <c r="O138" s="128"/>
      <c r="P138" s="128"/>
      <c r="Q138" s="128"/>
      <c r="R138" s="128"/>
      <c r="S138" s="14"/>
      <c r="T138" s="69"/>
      <c r="U138" s="69">
        <v>29.5</v>
      </c>
      <c r="V138" s="358">
        <v>34.8</v>
      </c>
    </row>
    <row r="139" spans="1:22" ht="12.75">
      <c r="A139" s="141" t="s">
        <v>855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42"/>
      <c r="M139" s="128">
        <v>1415153.1</v>
      </c>
      <c r="N139" s="128">
        <v>1775123.2</v>
      </c>
      <c r="O139" s="128">
        <v>2352124.6</v>
      </c>
      <c r="P139" s="128">
        <v>3248224.8</v>
      </c>
      <c r="Q139" s="128">
        <v>4090102.5</v>
      </c>
      <c r="R139" s="128">
        <v>4977558.7</v>
      </c>
      <c r="S139" s="14">
        <v>6323848.443</v>
      </c>
      <c r="T139" s="14">
        <v>5202132.9</v>
      </c>
      <c r="U139" s="69">
        <v>6462625.899999999</v>
      </c>
      <c r="V139" s="69">
        <v>8440119.1</v>
      </c>
    </row>
    <row r="140" spans="1:22" ht="12.75">
      <c r="A140" s="141" t="s">
        <v>856</v>
      </c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42"/>
      <c r="M140" s="128">
        <v>165911.6</v>
      </c>
      <c r="N140" s="128">
        <v>186639.7</v>
      </c>
      <c r="O140" s="128">
        <v>183700.7</v>
      </c>
      <c r="P140" s="128">
        <v>156125.1</v>
      </c>
      <c r="Q140" s="128">
        <v>150244.8</v>
      </c>
      <c r="R140" s="128">
        <v>214516.7</v>
      </c>
      <c r="S140" s="14">
        <v>229697.55427993997</v>
      </c>
      <c r="T140" s="69">
        <v>226238.1</v>
      </c>
      <c r="U140" s="69">
        <v>160935.1</v>
      </c>
      <c r="V140" s="357">
        <v>174518</v>
      </c>
    </row>
    <row r="141" spans="1:18" ht="51">
      <c r="A141" s="140" t="s">
        <v>2242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42"/>
      <c r="M141" s="142"/>
      <c r="N141" s="142"/>
      <c r="O141" s="142"/>
      <c r="P141" s="142"/>
      <c r="Q141" s="142"/>
      <c r="R141" s="142"/>
    </row>
    <row r="142" spans="1:22" ht="25.5">
      <c r="A142" s="141" t="s">
        <v>1140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42"/>
      <c r="N142" s="128">
        <v>101.377942437453</v>
      </c>
      <c r="O142" s="128">
        <v>102.61893098766906</v>
      </c>
      <c r="P142" s="128">
        <v>100.6291336586296</v>
      </c>
      <c r="Q142" s="128">
        <v>104.0596484050419</v>
      </c>
      <c r="R142" s="128">
        <v>102.31084334888622</v>
      </c>
      <c r="S142" s="14">
        <v>108.8</v>
      </c>
      <c r="T142" s="69">
        <v>100.90447540047998</v>
      </c>
      <c r="U142" s="69">
        <v>90.88388432295869</v>
      </c>
      <c r="V142" s="357">
        <v>119.14525209810245</v>
      </c>
    </row>
    <row r="143" spans="1:22" ht="12.75">
      <c r="A143" s="141" t="s">
        <v>765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42"/>
      <c r="N143" s="128">
        <v>104.98722289437283</v>
      </c>
      <c r="O143" s="128">
        <v>100.19403299667393</v>
      </c>
      <c r="P143" s="128">
        <v>106.5180805058457</v>
      </c>
      <c r="Q143" s="128">
        <v>104.77246550546795</v>
      </c>
      <c r="R143" s="128">
        <v>102.87907246510757</v>
      </c>
      <c r="S143" s="14">
        <v>94.1</v>
      </c>
      <c r="T143" s="14">
        <v>106.17577325872365</v>
      </c>
      <c r="U143" s="69">
        <v>88.26987804327213</v>
      </c>
      <c r="V143" s="357">
        <v>112.85616673452455</v>
      </c>
    </row>
    <row r="144" spans="1:22" ht="12.75">
      <c r="A144" s="141" t="s">
        <v>1859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42"/>
      <c r="N144" s="128">
        <v>109.18936810419184</v>
      </c>
      <c r="O144" s="128">
        <v>108.02867509748815</v>
      </c>
      <c r="P144" s="128">
        <v>101.6889824277148</v>
      </c>
      <c r="Q144" s="128">
        <v>96.41986844499377</v>
      </c>
      <c r="R144" s="128">
        <v>97.28649073779937</v>
      </c>
      <c r="S144" s="14">
        <v>101.2</v>
      </c>
      <c r="T144" s="69">
        <v>98.22982931584869</v>
      </c>
      <c r="U144" s="69">
        <v>106.57449664299874</v>
      </c>
      <c r="V144" s="357">
        <v>101.96627624911176</v>
      </c>
    </row>
    <row r="145" spans="1:22" ht="12.75">
      <c r="A145" s="141" t="s">
        <v>1860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42"/>
      <c r="N145" s="128">
        <v>108.11957762607986</v>
      </c>
      <c r="O145" s="128">
        <v>109.67277393548352</v>
      </c>
      <c r="P145" s="128">
        <v>104.64001426464603</v>
      </c>
      <c r="Q145" s="128">
        <v>107.82125241369296</v>
      </c>
      <c r="R145" s="128">
        <v>109.01848813090189</v>
      </c>
      <c r="S145" s="14">
        <v>99.7</v>
      </c>
      <c r="T145" s="69">
        <v>86.1457674020292</v>
      </c>
      <c r="U145" s="69">
        <v>109.13745315809669</v>
      </c>
      <c r="V145" s="357">
        <v>106.81620631505568</v>
      </c>
    </row>
    <row r="146" spans="1:22" ht="25.5">
      <c r="A146" s="141" t="s">
        <v>2227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42"/>
      <c r="N146" s="128">
        <v>103.45086695251122</v>
      </c>
      <c r="O146" s="128">
        <v>102.04462976693966</v>
      </c>
      <c r="P146" s="128">
        <v>101.20418589263895</v>
      </c>
      <c r="Q146" s="128">
        <v>106.03594200632827</v>
      </c>
      <c r="R146" s="128">
        <v>97.98758822212042</v>
      </c>
      <c r="S146" s="14">
        <v>100.1</v>
      </c>
      <c r="T146" s="69">
        <v>98.30674229225559</v>
      </c>
      <c r="U146" s="69">
        <v>103.91467270107857</v>
      </c>
      <c r="V146" s="357">
        <v>100.08407197716049</v>
      </c>
    </row>
    <row r="147" spans="1:22" ht="12.75">
      <c r="A147" s="141" t="s">
        <v>612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42"/>
      <c r="N147" s="128">
        <v>113.88103372998111</v>
      </c>
      <c r="O147" s="128">
        <v>109.88953072178647</v>
      </c>
      <c r="P147" s="128">
        <v>110.36206321479752</v>
      </c>
      <c r="Q147" s="128">
        <v>118.18224240089042</v>
      </c>
      <c r="R147" s="128">
        <v>116.02057143769461</v>
      </c>
      <c r="S147" s="14">
        <v>113.6</v>
      </c>
      <c r="T147" s="69">
        <v>87.66510053226</v>
      </c>
      <c r="U147" s="69">
        <v>103.43296562312605</v>
      </c>
      <c r="V147" s="357">
        <v>104.66256380616284</v>
      </c>
    </row>
    <row r="148" spans="1:22" ht="51">
      <c r="A148" s="141" t="s">
        <v>613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42"/>
      <c r="N148" s="128">
        <v>111.27085603221126</v>
      </c>
      <c r="O148" s="128">
        <v>112.68548066818195</v>
      </c>
      <c r="P148" s="128">
        <v>109.7045553517092</v>
      </c>
      <c r="Q148" s="128">
        <v>115.66283759693468</v>
      </c>
      <c r="R148" s="128">
        <v>112.20470669011951</v>
      </c>
      <c r="S148" s="14">
        <v>110.1</v>
      </c>
      <c r="T148" s="69">
        <v>95.40866290988045</v>
      </c>
      <c r="U148" s="69">
        <v>106.34810969885167</v>
      </c>
      <c r="V148" s="357">
        <v>106.19461791013545</v>
      </c>
    </row>
    <row r="149" spans="1:22" ht="12.75">
      <c r="A149" s="141" t="s">
        <v>614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42"/>
      <c r="N149" s="128">
        <v>103.91135209500754</v>
      </c>
      <c r="O149" s="128">
        <v>106.0874954411855</v>
      </c>
      <c r="P149" s="128">
        <v>112.91220376516927</v>
      </c>
      <c r="Q149" s="128">
        <v>110.45294398624021</v>
      </c>
      <c r="R149" s="128">
        <v>115.3035414060981</v>
      </c>
      <c r="S149" s="14">
        <v>111.1</v>
      </c>
      <c r="T149" s="14">
        <v>86.46390235861024</v>
      </c>
      <c r="U149" s="69">
        <v>102.80516417698648</v>
      </c>
      <c r="V149" s="357">
        <v>104.82446624208943</v>
      </c>
    </row>
    <row r="150" spans="1:22" ht="12.75">
      <c r="A150" s="141" t="s">
        <v>615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42"/>
      <c r="N150" s="128">
        <v>107.91508460841585</v>
      </c>
      <c r="O150" s="128">
        <v>110.7054570461518</v>
      </c>
      <c r="P150" s="128">
        <v>107.04404854644855</v>
      </c>
      <c r="Q150" s="128">
        <v>113.31217317980804</v>
      </c>
      <c r="R150" s="128">
        <v>106.21942913853488</v>
      </c>
      <c r="S150" s="14">
        <v>106.6</v>
      </c>
      <c r="T150" s="14">
        <v>91.73746642242139</v>
      </c>
      <c r="U150" s="69">
        <v>104.22076558432857</v>
      </c>
      <c r="V150" s="357">
        <v>103.28872032493604</v>
      </c>
    </row>
    <row r="151" spans="1:22" ht="12.75">
      <c r="A151" s="141" t="s">
        <v>616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42"/>
      <c r="N151" s="128">
        <v>123.28028135322626</v>
      </c>
      <c r="O151" s="128">
        <v>115.66056438478</v>
      </c>
      <c r="P151" s="128">
        <v>120.50473561795994</v>
      </c>
      <c r="Q151" s="128">
        <v>125.02171879151823</v>
      </c>
      <c r="R151" s="128">
        <v>124.80335258630899</v>
      </c>
      <c r="S151" s="14">
        <v>113.7</v>
      </c>
      <c r="T151" s="69">
        <v>98.36752027204645</v>
      </c>
      <c r="U151" s="69">
        <v>100.76562668229938</v>
      </c>
      <c r="V151" s="357">
        <v>106.22237082606793</v>
      </c>
    </row>
    <row r="152" spans="1:22" ht="25.5">
      <c r="A152" s="141" t="s">
        <v>617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42"/>
      <c r="M152" s="128"/>
      <c r="N152" s="128">
        <v>104.5262086428426</v>
      </c>
      <c r="O152" s="128">
        <v>101.66936812796692</v>
      </c>
      <c r="P152" s="128">
        <v>111.54337708741015</v>
      </c>
      <c r="Q152" s="128">
        <v>109.07788790810102</v>
      </c>
      <c r="R152" s="128">
        <v>121.0304026402266</v>
      </c>
      <c r="S152" s="14">
        <v>110.2</v>
      </c>
      <c r="T152" s="69">
        <v>95.2027090980943</v>
      </c>
      <c r="U152" s="69">
        <v>104.5469432311746</v>
      </c>
      <c r="V152" s="357">
        <v>102.85554867937023</v>
      </c>
    </row>
    <row r="153" spans="1:22" ht="38.25">
      <c r="A153" s="141" t="s">
        <v>1110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42"/>
      <c r="N153" s="128">
        <v>103.09574037173161</v>
      </c>
      <c r="O153" s="128">
        <v>103.59690594933807</v>
      </c>
      <c r="P153" s="128">
        <v>97.37129182391196</v>
      </c>
      <c r="Q153" s="128">
        <v>102.79337225655185</v>
      </c>
      <c r="R153" s="128">
        <v>103.72292604916255</v>
      </c>
      <c r="S153" s="14">
        <v>102.8</v>
      </c>
      <c r="T153" s="69">
        <v>99.15733931114106</v>
      </c>
      <c r="U153" s="69">
        <v>99.96727693185889</v>
      </c>
      <c r="V153" s="357">
        <v>102.50615055343657</v>
      </c>
    </row>
    <row r="154" spans="1:22" ht="12.75">
      <c r="A154" s="141" t="s">
        <v>447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42"/>
      <c r="N154" s="128">
        <v>102.62054827092317</v>
      </c>
      <c r="O154" s="128">
        <v>100.3717038036966</v>
      </c>
      <c r="P154" s="128">
        <v>100.47139478287544</v>
      </c>
      <c r="Q154" s="128">
        <v>100.60512114912552</v>
      </c>
      <c r="R154" s="128">
        <v>101.23741655346575</v>
      </c>
      <c r="S154" s="14">
        <v>100</v>
      </c>
      <c r="T154" s="14">
        <v>98.55618266081822</v>
      </c>
      <c r="U154" s="69">
        <v>98.23114986250461</v>
      </c>
      <c r="V154" s="357">
        <v>99.26277245979036</v>
      </c>
    </row>
    <row r="155" spans="1:22" ht="25.5">
      <c r="A155" s="141" t="s">
        <v>2246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42"/>
      <c r="N155" s="128">
        <v>100.2566468838523</v>
      </c>
      <c r="O155" s="128">
        <v>101.04450816921393</v>
      </c>
      <c r="P155" s="128">
        <v>101.25577531377306</v>
      </c>
      <c r="Q155" s="128">
        <v>101.39256330544637</v>
      </c>
      <c r="R155" s="128">
        <v>101.28077816498231</v>
      </c>
      <c r="S155" s="14">
        <v>101</v>
      </c>
      <c r="T155" s="14">
        <v>99.71748986735528</v>
      </c>
      <c r="U155" s="69">
        <v>99.66829743635141</v>
      </c>
      <c r="V155" s="357">
        <v>103.78211646773168</v>
      </c>
    </row>
    <row r="156" spans="1:22" ht="29.25" customHeight="1">
      <c r="A156" s="141" t="s">
        <v>2247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42"/>
      <c r="N156" s="128">
        <v>103.22366262141962</v>
      </c>
      <c r="O156" s="128">
        <v>111.70115273613861</v>
      </c>
      <c r="P156" s="128">
        <v>101.1119446283782</v>
      </c>
      <c r="Q156" s="128">
        <v>107.71422381819025</v>
      </c>
      <c r="R156" s="128">
        <v>108.8397574594931</v>
      </c>
      <c r="S156" s="14">
        <v>102.8</v>
      </c>
      <c r="T156" s="69">
        <v>81.53291785770547</v>
      </c>
      <c r="U156" s="69">
        <v>95.16682598235691</v>
      </c>
      <c r="V156" s="357">
        <v>101.21630474157979</v>
      </c>
    </row>
    <row r="157" spans="1:22" ht="15.75" customHeight="1">
      <c r="A157" s="141" t="s">
        <v>209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42"/>
      <c r="N157" s="128"/>
      <c r="O157" s="128"/>
      <c r="P157" s="128"/>
      <c r="Q157" s="128"/>
      <c r="R157" s="128"/>
      <c r="S157" s="14"/>
      <c r="T157" s="69"/>
      <c r="U157" s="69"/>
      <c r="V157" s="357">
        <v>109.41332459602717</v>
      </c>
    </row>
    <row r="158" spans="1:22" ht="12.75">
      <c r="A158" s="144" t="s">
        <v>2243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42"/>
      <c r="N158" s="309">
        <v>107.56501834922103</v>
      </c>
      <c r="O158" s="309">
        <v>108.03401829628115</v>
      </c>
      <c r="P158" s="309">
        <v>105.74804603760217</v>
      </c>
      <c r="Q158" s="309">
        <v>108.88954347639277</v>
      </c>
      <c r="R158" s="309">
        <v>108.75730725382542</v>
      </c>
      <c r="S158" s="308">
        <v>105</v>
      </c>
      <c r="T158" s="388">
        <v>92.60544424758797</v>
      </c>
      <c r="U158" s="388">
        <v>104.44088395022197</v>
      </c>
      <c r="V158" s="389">
        <v>105.01069790522193</v>
      </c>
    </row>
    <row r="159" spans="1:18" ht="63.75">
      <c r="A159" s="140" t="s">
        <v>2244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42"/>
      <c r="M159" s="142"/>
      <c r="N159" s="142"/>
      <c r="O159" s="142"/>
      <c r="P159" s="142"/>
      <c r="Q159" s="142"/>
      <c r="R159" s="142"/>
    </row>
    <row r="160" spans="1:22" ht="25.5">
      <c r="A160" s="129" t="s">
        <v>1279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42"/>
      <c r="N160" s="128">
        <v>107.29585433062172</v>
      </c>
      <c r="O160" s="128">
        <v>107.17594919269399</v>
      </c>
      <c r="P160" s="128">
        <v>106.37618702701528</v>
      </c>
      <c r="Q160" s="128">
        <v>108.15343197291236</v>
      </c>
      <c r="R160" s="128">
        <v>108.53508020907745</v>
      </c>
      <c r="S160" s="14">
        <v>105.2</v>
      </c>
      <c r="T160" s="14">
        <v>92.17911497315964</v>
      </c>
      <c r="U160" s="69">
        <v>104.3</v>
      </c>
      <c r="V160" s="357">
        <v>104.3353050965414</v>
      </c>
    </row>
    <row r="161" spans="1:22" ht="12.75">
      <c r="A161" s="129" t="s">
        <v>1280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42"/>
      <c r="N161" s="128"/>
      <c r="O161" s="128"/>
      <c r="P161" s="128"/>
      <c r="Q161" s="128"/>
      <c r="R161" s="128"/>
      <c r="S161" s="310"/>
      <c r="T161" s="310"/>
      <c r="U161" s="311"/>
      <c r="V161" s="15"/>
    </row>
    <row r="162" spans="1:22" ht="12.75">
      <c r="A162" s="129" t="s">
        <v>825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42"/>
      <c r="N162" s="128"/>
      <c r="O162" s="128"/>
      <c r="P162" s="128"/>
      <c r="Q162" s="128"/>
      <c r="R162" s="128"/>
      <c r="S162" s="310"/>
      <c r="T162" s="310"/>
      <c r="U162" s="311"/>
      <c r="V162" s="15"/>
    </row>
    <row r="163" spans="1:22" ht="12.75">
      <c r="A163" s="129" t="s">
        <v>826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42"/>
      <c r="N163" s="128">
        <v>107.49008279426091</v>
      </c>
      <c r="O163" s="128">
        <v>106.60399293263696</v>
      </c>
      <c r="P163" s="128">
        <v>105.99220901273038</v>
      </c>
      <c r="Q163" s="128">
        <v>107.93750976673948</v>
      </c>
      <c r="R163" s="128">
        <v>108.44128413981831</v>
      </c>
      <c r="S163" s="14">
        <v>105.2</v>
      </c>
      <c r="T163" s="69">
        <v>93.25505919875198</v>
      </c>
      <c r="U163" s="116">
        <v>103.8</v>
      </c>
      <c r="V163" s="357">
        <v>104.10063702991927</v>
      </c>
    </row>
    <row r="164" spans="1:22" ht="12.75">
      <c r="A164" s="129" t="s">
        <v>2245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42"/>
      <c r="N164" s="128"/>
      <c r="O164" s="128"/>
      <c r="P164" s="128"/>
      <c r="Q164" s="128"/>
      <c r="R164" s="128"/>
      <c r="S164" s="14"/>
      <c r="T164" s="14"/>
      <c r="U164" s="311"/>
      <c r="V164" s="19"/>
    </row>
    <row r="165" spans="1:22" ht="25.5">
      <c r="A165" s="143" t="s">
        <v>1140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42"/>
      <c r="N165" s="128">
        <v>98.20908863770707</v>
      </c>
      <c r="O165" s="128">
        <v>101.03617673854677</v>
      </c>
      <c r="P165" s="128">
        <v>100.33818535856713</v>
      </c>
      <c r="Q165" s="128">
        <v>102.71988585715101</v>
      </c>
      <c r="R165" s="128">
        <v>101.31716355997192</v>
      </c>
      <c r="S165" s="14">
        <v>106.4</v>
      </c>
      <c r="T165" s="69">
        <v>101.48251461100979</v>
      </c>
      <c r="U165" s="69">
        <v>90.2</v>
      </c>
      <c r="V165" s="357">
        <v>115.82323136641463</v>
      </c>
    </row>
    <row r="166" spans="1:22" ht="12.75">
      <c r="A166" s="143" t="s">
        <v>765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42"/>
      <c r="N166" s="128">
        <v>101.7184586829526</v>
      </c>
      <c r="O166" s="128">
        <v>102.50814639789074</v>
      </c>
      <c r="P166" s="128">
        <v>89.14114593753476</v>
      </c>
      <c r="Q166" s="128">
        <v>103.99506651290518</v>
      </c>
      <c r="R166" s="128">
        <v>99.11650553857648</v>
      </c>
      <c r="S166" s="14">
        <v>94.2</v>
      </c>
      <c r="T166" s="69">
        <v>105.57317468816645</v>
      </c>
      <c r="U166" s="69">
        <v>87.3</v>
      </c>
      <c r="V166" s="357">
        <v>112.85513465085786</v>
      </c>
    </row>
    <row r="167" spans="1:22" ht="12.75">
      <c r="A167" s="143" t="s">
        <v>1859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42"/>
      <c r="N167" s="128">
        <v>110.75352902422533</v>
      </c>
      <c r="O167" s="128">
        <v>113.34994484122333</v>
      </c>
      <c r="P167" s="128">
        <v>101.52197155812448</v>
      </c>
      <c r="Q167" s="128">
        <v>97.08524902990399</v>
      </c>
      <c r="R167" s="128">
        <v>97.83174514855952</v>
      </c>
      <c r="S167" s="14">
        <v>101</v>
      </c>
      <c r="T167" s="69">
        <v>97.63953006070135</v>
      </c>
      <c r="U167" s="69">
        <v>107</v>
      </c>
      <c r="V167" s="357">
        <v>101.61361652238514</v>
      </c>
    </row>
    <row r="168" spans="1:22" ht="12.75">
      <c r="A168" s="143" t="s">
        <v>1860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42"/>
      <c r="N168" s="128">
        <v>108.79937060266194</v>
      </c>
      <c r="O168" s="128">
        <v>108.05280369539791</v>
      </c>
      <c r="P168" s="128">
        <v>104.43722963645344</v>
      </c>
      <c r="Q168" s="128">
        <v>106.57207093002732</v>
      </c>
      <c r="R168" s="128">
        <v>107.52237852718234</v>
      </c>
      <c r="S168" s="14">
        <v>97.9</v>
      </c>
      <c r="T168" s="69">
        <v>85.38408751844453</v>
      </c>
      <c r="U168" s="69">
        <v>108.1</v>
      </c>
      <c r="V168" s="357">
        <v>105.92531625869547</v>
      </c>
    </row>
    <row r="169" spans="1:22" ht="25.5">
      <c r="A169" s="143" t="s">
        <v>2227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42"/>
      <c r="N169" s="128">
        <v>100.91654755493316</v>
      </c>
      <c r="O169" s="128">
        <v>107.8790853802575</v>
      </c>
      <c r="P169" s="128">
        <v>100.8772115065319</v>
      </c>
      <c r="Q169" s="128">
        <v>104.53000456170227</v>
      </c>
      <c r="R169" s="128">
        <v>96.56424896346748</v>
      </c>
      <c r="S169" s="14">
        <v>100.7</v>
      </c>
      <c r="T169" s="69">
        <v>95.31881844854473</v>
      </c>
      <c r="U169" s="69">
        <v>103.4</v>
      </c>
      <c r="V169" s="357">
        <v>100.22723219929006</v>
      </c>
    </row>
    <row r="170" spans="1:22" ht="12.75">
      <c r="A170" s="143" t="s">
        <v>612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42"/>
      <c r="N170" s="128">
        <v>112.65561595297396</v>
      </c>
      <c r="O170" s="128">
        <v>109.89367658526</v>
      </c>
      <c r="P170" s="128">
        <v>110.21335378356608</v>
      </c>
      <c r="Q170" s="128">
        <v>112.77128372478238</v>
      </c>
      <c r="R170" s="128">
        <v>113.00808629115855</v>
      </c>
      <c r="S170" s="14">
        <v>111.1</v>
      </c>
      <c r="T170" s="69">
        <v>85.29799591646895</v>
      </c>
      <c r="U170" s="69">
        <v>103.1</v>
      </c>
      <c r="V170" s="357">
        <v>104.7108810747068</v>
      </c>
    </row>
    <row r="171" spans="1:22" ht="51">
      <c r="A171" s="143" t="s">
        <v>613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42"/>
      <c r="N171" s="128">
        <v>113.29874574125496</v>
      </c>
      <c r="O171" s="128">
        <v>110.18228387553903</v>
      </c>
      <c r="P171" s="128">
        <v>109.1427942237988</v>
      </c>
      <c r="Q171" s="128">
        <v>114.11427621115462</v>
      </c>
      <c r="R171" s="128">
        <v>111.71401440519395</v>
      </c>
      <c r="S171" s="14">
        <v>109.9</v>
      </c>
      <c r="T171" s="69">
        <v>94.15574501722278</v>
      </c>
      <c r="U171" s="69">
        <v>106.8</v>
      </c>
      <c r="V171" s="357">
        <v>104.88928791665164</v>
      </c>
    </row>
    <row r="172" spans="1:22" ht="12.75">
      <c r="A172" s="143" t="s">
        <v>614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42"/>
      <c r="N172" s="128">
        <v>101.61732784399284</v>
      </c>
      <c r="O172" s="128">
        <v>105.67279848502638</v>
      </c>
      <c r="P172" s="128">
        <v>109.27485356456113</v>
      </c>
      <c r="Q172" s="128">
        <v>107.88520291619864</v>
      </c>
      <c r="R172" s="128">
        <v>113.63313113356979</v>
      </c>
      <c r="S172" s="14">
        <v>110.1</v>
      </c>
      <c r="T172" s="14">
        <v>85.05259591097477</v>
      </c>
      <c r="U172" s="69">
        <v>102.6</v>
      </c>
      <c r="V172" s="357">
        <v>104.71879433711663</v>
      </c>
    </row>
    <row r="173" spans="1:22" ht="12.75">
      <c r="A173" s="143" t="s">
        <v>615</v>
      </c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42"/>
      <c r="N173" s="128">
        <v>107.24831925528717</v>
      </c>
      <c r="O173" s="128">
        <v>105.90621451240743</v>
      </c>
      <c r="P173" s="128">
        <v>105.91894480759339</v>
      </c>
      <c r="Q173" s="128">
        <v>109.72386535104522</v>
      </c>
      <c r="R173" s="128">
        <v>104.84432873376677</v>
      </c>
      <c r="S173" s="14">
        <v>105.2</v>
      </c>
      <c r="T173" s="69">
        <v>91.42431366596817</v>
      </c>
      <c r="U173" s="69">
        <v>104.7</v>
      </c>
      <c r="V173" s="357">
        <v>102.79755316411534</v>
      </c>
    </row>
    <row r="174" spans="1:22" ht="12.75">
      <c r="A174" s="143" t="s">
        <v>616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42"/>
      <c r="N174" s="128">
        <v>129.02495845877985</v>
      </c>
      <c r="O174" s="128">
        <v>114.72583410318289</v>
      </c>
      <c r="P174" s="128">
        <v>129.22026852071252</v>
      </c>
      <c r="Q174" s="128">
        <v>125.35887440383323</v>
      </c>
      <c r="R174" s="128">
        <v>129.07510409822612</v>
      </c>
      <c r="S174" s="14">
        <v>113.5</v>
      </c>
      <c r="T174" s="69">
        <v>101.5385425668168</v>
      </c>
      <c r="U174" s="69">
        <v>99.2</v>
      </c>
      <c r="V174" s="357">
        <v>104.97064380378218</v>
      </c>
    </row>
    <row r="175" spans="1:22" ht="38.25">
      <c r="A175" s="143" t="s">
        <v>617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42"/>
      <c r="N175" s="128">
        <v>102.76645026649076</v>
      </c>
      <c r="O175" s="128">
        <v>96.38460244011813</v>
      </c>
      <c r="P175" s="128">
        <v>111.99194719963205</v>
      </c>
      <c r="Q175" s="128">
        <v>110.04983449484895</v>
      </c>
      <c r="R175" s="128">
        <v>120.75471497862698</v>
      </c>
      <c r="S175" s="14">
        <v>110.9</v>
      </c>
      <c r="T175" s="69">
        <v>95.52779294958158</v>
      </c>
      <c r="U175" s="69">
        <v>105.3</v>
      </c>
      <c r="V175" s="357">
        <v>103.15387121741897</v>
      </c>
    </row>
    <row r="176" spans="1:22" ht="38.25">
      <c r="A176" s="143" t="s">
        <v>1110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42"/>
      <c r="N176" s="128">
        <v>101.32358204864622</v>
      </c>
      <c r="O176" s="128">
        <v>104.55053532398648</v>
      </c>
      <c r="P176" s="128">
        <v>94.60799849147004</v>
      </c>
      <c r="Q176" s="128">
        <v>102.47482843336839</v>
      </c>
      <c r="R176" s="128">
        <v>103.86649019692464</v>
      </c>
      <c r="S176" s="14">
        <v>103</v>
      </c>
      <c r="T176" s="69">
        <v>99.94783218093866</v>
      </c>
      <c r="U176" s="69">
        <v>100.1</v>
      </c>
      <c r="V176" s="357">
        <v>101.96571821856064</v>
      </c>
    </row>
    <row r="177" spans="1:22" ht="12.75">
      <c r="A177" s="143" t="s">
        <v>447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42"/>
      <c r="N177" s="128">
        <v>101.19238371293484</v>
      </c>
      <c r="O177" s="128">
        <v>100.34919244178091</v>
      </c>
      <c r="P177" s="128">
        <v>100.31848283738792</v>
      </c>
      <c r="Q177" s="128">
        <v>100.4846843063258</v>
      </c>
      <c r="R177" s="128">
        <v>101.08690502769394</v>
      </c>
      <c r="S177" s="14">
        <v>99.9</v>
      </c>
      <c r="T177" s="69">
        <v>98.60222254793878</v>
      </c>
      <c r="U177" s="14">
        <v>98.1</v>
      </c>
      <c r="V177" s="357">
        <v>99.197692156984</v>
      </c>
    </row>
    <row r="178" spans="1:22" ht="25.5">
      <c r="A178" s="143" t="s">
        <v>2246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42"/>
      <c r="N178" s="128">
        <v>96.77409143284666</v>
      </c>
      <c r="O178" s="128">
        <v>101.03719377661773</v>
      </c>
      <c r="P178" s="128">
        <v>101.66826544416602</v>
      </c>
      <c r="Q178" s="128">
        <v>101.43967539997514</v>
      </c>
      <c r="R178" s="128">
        <v>101.14349096497965</v>
      </c>
      <c r="S178" s="14">
        <v>100.9</v>
      </c>
      <c r="T178" s="14">
        <v>99.81219016230746</v>
      </c>
      <c r="U178" s="69">
        <v>99.6</v>
      </c>
      <c r="V178" s="357">
        <v>103.73858277534383</v>
      </c>
    </row>
    <row r="179" spans="1:22" ht="38.25">
      <c r="A179" s="143" t="s">
        <v>2247</v>
      </c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42"/>
      <c r="N179" s="128">
        <v>100.8391937165182</v>
      </c>
      <c r="O179" s="128">
        <v>106.30968702925702</v>
      </c>
      <c r="P179" s="128">
        <v>102.8537379215118</v>
      </c>
      <c r="Q179" s="128">
        <v>107.5365836134775</v>
      </c>
      <c r="R179" s="128">
        <v>108.56079908535929</v>
      </c>
      <c r="S179" s="14">
        <v>101.4</v>
      </c>
      <c r="T179" s="69">
        <v>80.00179771675955</v>
      </c>
      <c r="U179" s="69">
        <v>93.8</v>
      </c>
      <c r="V179" s="357">
        <v>100.92559767901479</v>
      </c>
    </row>
    <row r="180" spans="1:22" ht="12.75">
      <c r="A180" s="143" t="s">
        <v>209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42"/>
      <c r="N180" s="128"/>
      <c r="O180" s="128"/>
      <c r="P180" s="128"/>
      <c r="Q180" s="128"/>
      <c r="R180" s="128"/>
      <c r="S180" s="14"/>
      <c r="T180" s="69"/>
      <c r="U180" s="69"/>
      <c r="V180" s="357">
        <v>109.00927910316882</v>
      </c>
    </row>
    <row r="181" spans="1:22" ht="12.75">
      <c r="A181" s="139" t="s">
        <v>855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42"/>
      <c r="M181" s="128"/>
      <c r="N181" s="128">
        <v>105.20867283431383</v>
      </c>
      <c r="O181" s="128">
        <v>109.89738777103868</v>
      </c>
      <c r="P181" s="128">
        <v>106.9761626223469</v>
      </c>
      <c r="Q181" s="128">
        <v>108.75215723606175</v>
      </c>
      <c r="R181" s="128">
        <v>109.07908523371938</v>
      </c>
      <c r="S181" s="14">
        <v>105.1</v>
      </c>
      <c r="T181" s="69">
        <v>86.3</v>
      </c>
      <c r="U181" s="69">
        <v>107.6</v>
      </c>
      <c r="V181" s="357">
        <v>105.68861928593553</v>
      </c>
    </row>
    <row r="182" spans="1:22" ht="12.75">
      <c r="A182" s="139" t="s">
        <v>856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42"/>
      <c r="N182" s="128">
        <v>99.7</v>
      </c>
      <c r="O182" s="128">
        <v>97.45079519000947</v>
      </c>
      <c r="P182" s="128">
        <v>83</v>
      </c>
      <c r="Q182" s="128">
        <v>95</v>
      </c>
      <c r="R182" s="128">
        <v>109</v>
      </c>
      <c r="S182" s="14">
        <v>98</v>
      </c>
      <c r="T182" s="69">
        <v>86.3</v>
      </c>
      <c r="U182" s="69">
        <v>107.6</v>
      </c>
      <c r="V182" s="357">
        <v>102</v>
      </c>
    </row>
    <row r="183" spans="1:18" ht="38.25">
      <c r="A183" s="145" t="s">
        <v>1289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42"/>
      <c r="M183" s="128"/>
      <c r="N183" s="128"/>
      <c r="O183" s="128"/>
      <c r="P183" s="128"/>
      <c r="Q183" s="128"/>
      <c r="R183" s="128"/>
    </row>
    <row r="184" spans="1:18" ht="12.75">
      <c r="A184" s="146" t="s">
        <v>1947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42"/>
      <c r="M184" s="128"/>
      <c r="N184" s="128"/>
      <c r="O184" s="128"/>
      <c r="P184" s="128"/>
      <c r="Q184" s="128"/>
      <c r="R184" s="128"/>
    </row>
    <row r="185" spans="1:22" ht="25.5">
      <c r="A185" s="141" t="s">
        <v>1140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M185" s="128">
        <v>561011.7</v>
      </c>
      <c r="N185" s="128">
        <v>686426.4</v>
      </c>
      <c r="O185" s="128">
        <v>844073.6</v>
      </c>
      <c r="P185" s="128">
        <v>902472.5</v>
      </c>
      <c r="Q185" s="128">
        <v>1067759.304973509</v>
      </c>
      <c r="R185" s="128">
        <v>1352945.584906758</v>
      </c>
      <c r="S185" s="14">
        <v>1692210.6377473879</v>
      </c>
      <c r="T185" s="69">
        <v>1634611.396600291</v>
      </c>
      <c r="U185" s="69">
        <v>1690683.8609644906</v>
      </c>
      <c r="V185" s="69"/>
    </row>
    <row r="186" spans="1:22" ht="12.75">
      <c r="A186" s="141" t="s">
        <v>765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M186" s="128">
        <v>54960</v>
      </c>
      <c r="N186" s="128">
        <v>93524.2</v>
      </c>
      <c r="O186" s="128">
        <v>100062.8</v>
      </c>
      <c r="P186" s="128">
        <v>106776.9</v>
      </c>
      <c r="Q186" s="128">
        <v>118017.40310000001</v>
      </c>
      <c r="R186" s="128">
        <v>125679.01835540269</v>
      </c>
      <c r="S186" s="14">
        <v>133281.55220472597</v>
      </c>
      <c r="T186" s="69">
        <v>154876.25076914328</v>
      </c>
      <c r="U186" s="69">
        <v>149530.65940018737</v>
      </c>
      <c r="V186" s="69"/>
    </row>
    <row r="187" spans="1:22" ht="12.75">
      <c r="A187" s="141" t="s">
        <v>1859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M187" s="128">
        <v>1345537.4</v>
      </c>
      <c r="N187" s="128">
        <v>1606998.8</v>
      </c>
      <c r="O187" s="128">
        <v>2303623.7</v>
      </c>
      <c r="P187" s="128">
        <v>3199295</v>
      </c>
      <c r="Q187" s="128">
        <v>3640374.6918768203</v>
      </c>
      <c r="R187" s="128">
        <v>4237414.213365477</v>
      </c>
      <c r="S187" s="14">
        <v>4972580.336002757</v>
      </c>
      <c r="T187" s="69">
        <v>4747875.978373843</v>
      </c>
      <c r="U187" s="69">
        <v>5950625.304661014</v>
      </c>
      <c r="V187" s="69"/>
    </row>
    <row r="188" spans="1:22" ht="12.75">
      <c r="A188" s="141" t="s">
        <v>1860</v>
      </c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M188" s="383">
        <v>4791512</v>
      </c>
      <c r="N188" s="128">
        <v>6132477.2</v>
      </c>
      <c r="O188" s="128">
        <v>8072734.9</v>
      </c>
      <c r="P188" s="128">
        <v>10378464.1</v>
      </c>
      <c r="Q188" s="128">
        <v>12860738.788299426</v>
      </c>
      <c r="R188" s="128">
        <v>16166316.065971503</v>
      </c>
      <c r="S188" s="14">
        <v>19783779.589318767</v>
      </c>
      <c r="T188" s="69">
        <v>16551932.144893235</v>
      </c>
      <c r="U188" s="69">
        <v>20120112.09741051</v>
      </c>
      <c r="V188" s="69"/>
    </row>
    <row r="189" spans="1:22" ht="25.5">
      <c r="A189" s="141" t="s">
        <v>2227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M189" s="128">
        <v>939362.2</v>
      </c>
      <c r="N189" s="128">
        <v>1186506.5</v>
      </c>
      <c r="O189" s="128">
        <v>1461017.1</v>
      </c>
      <c r="P189" s="128">
        <v>1733552.6</v>
      </c>
      <c r="Q189" s="128">
        <v>2183815.1996447085</v>
      </c>
      <c r="R189" s="128">
        <v>2620540.3657397996</v>
      </c>
      <c r="S189" s="14">
        <v>3108832.8993506115</v>
      </c>
      <c r="T189" s="69">
        <v>3726488.2863024897</v>
      </c>
      <c r="U189" s="69">
        <v>4504980.799560955</v>
      </c>
      <c r="V189" s="69"/>
    </row>
    <row r="190" spans="1:22" ht="12.75">
      <c r="A190" s="141" t="s">
        <v>612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M190" s="128">
        <v>968341.5</v>
      </c>
      <c r="N190" s="128">
        <v>1340281.5</v>
      </c>
      <c r="O190" s="128">
        <v>1652159</v>
      </c>
      <c r="P190" s="128">
        <v>2017933</v>
      </c>
      <c r="Q190" s="128">
        <v>2649323.466070001</v>
      </c>
      <c r="R190" s="128">
        <v>3655898.4665893936</v>
      </c>
      <c r="S190" s="14">
        <v>4965088.318473094</v>
      </c>
      <c r="T190" s="69">
        <v>4553707.013730003</v>
      </c>
      <c r="U190" s="69">
        <v>5143659.015109999</v>
      </c>
      <c r="V190" s="69"/>
    </row>
    <row r="191" spans="1:22" ht="51">
      <c r="A191" s="141" t="s">
        <v>613</v>
      </c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M191" s="128">
        <v>2473947.1</v>
      </c>
      <c r="N191" s="128">
        <v>2845656.3</v>
      </c>
      <c r="O191" s="128">
        <v>3714544.6</v>
      </c>
      <c r="P191" s="128">
        <v>4474502.2</v>
      </c>
      <c r="Q191" s="128">
        <v>5883767.132</v>
      </c>
      <c r="R191" s="128">
        <v>7421106.093199999</v>
      </c>
      <c r="S191" s="14">
        <v>9480198.252700003</v>
      </c>
      <c r="T191" s="69">
        <v>7946237.234600001</v>
      </c>
      <c r="U191" s="69">
        <v>9674911.273200003</v>
      </c>
      <c r="V191" s="69"/>
    </row>
    <row r="192" spans="1:22" ht="12.75">
      <c r="A192" s="141" t="s">
        <v>614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M192" s="128">
        <v>117572.6</v>
      </c>
      <c r="N192" s="128">
        <v>137543.7</v>
      </c>
      <c r="O192" s="128">
        <v>195153.4</v>
      </c>
      <c r="P192" s="128">
        <v>227081.7</v>
      </c>
      <c r="Q192" s="128">
        <v>277955.22192670556</v>
      </c>
      <c r="R192" s="128">
        <v>374365.384473625</v>
      </c>
      <c r="S192" s="14">
        <v>493674.41408377106</v>
      </c>
      <c r="T192" s="69">
        <v>481078.910264749</v>
      </c>
      <c r="U192" s="69">
        <v>543590.6428814578</v>
      </c>
      <c r="V192" s="69"/>
    </row>
    <row r="193" spans="1:22" ht="12.75">
      <c r="A193" s="141" t="s">
        <v>615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M193" s="128">
        <v>1795693.2</v>
      </c>
      <c r="N193" s="128">
        <v>2138458.9</v>
      </c>
      <c r="O193" s="128">
        <v>2669860</v>
      </c>
      <c r="P193" s="128">
        <v>3266154.4</v>
      </c>
      <c r="Q193" s="128">
        <v>4059091.619701034</v>
      </c>
      <c r="R193" s="128">
        <v>4799472.0453467425</v>
      </c>
      <c r="S193" s="14">
        <v>6026424.803796906</v>
      </c>
      <c r="T193" s="69">
        <v>6003378.729691438</v>
      </c>
      <c r="U193" s="69">
        <v>6766373.244301673</v>
      </c>
      <c r="V193" s="69"/>
    </row>
    <row r="194" spans="1:22" ht="12.75">
      <c r="A194" s="141" t="s">
        <v>616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M194" s="128">
        <v>1918.6</v>
      </c>
      <c r="N194" s="128">
        <v>17.4</v>
      </c>
      <c r="O194" s="14" t="s">
        <v>1948</v>
      </c>
      <c r="P194" s="14" t="s">
        <v>1948</v>
      </c>
      <c r="Q194" s="14" t="s">
        <v>1948</v>
      </c>
      <c r="R194" s="14" t="s">
        <v>1948</v>
      </c>
      <c r="S194" s="14" t="s">
        <v>1948</v>
      </c>
      <c r="T194" s="14" t="s">
        <v>1948</v>
      </c>
      <c r="U194" s="14" t="s">
        <v>1948</v>
      </c>
      <c r="V194" s="14"/>
    </row>
    <row r="195" spans="1:22" ht="25.5">
      <c r="A195" s="141" t="s">
        <v>617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M195" s="128">
        <v>1362033.7</v>
      </c>
      <c r="N195" s="128">
        <v>1643563.3</v>
      </c>
      <c r="O195" s="128">
        <v>1751404</v>
      </c>
      <c r="P195" s="128">
        <v>2291731.6</v>
      </c>
      <c r="Q195" s="128">
        <v>2824295.277786178</v>
      </c>
      <c r="R195" s="128">
        <v>3949054.2198074</v>
      </c>
      <c r="S195" s="14">
        <v>5064792.276272532</v>
      </c>
      <c r="T195" s="69">
        <v>5399682.489471339</v>
      </c>
      <c r="U195" s="69">
        <v>6021506.347760906</v>
      </c>
      <c r="V195" s="69"/>
    </row>
    <row r="196" spans="1:22" ht="38.25">
      <c r="A196" s="141" t="s">
        <v>1110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M196" s="128">
        <v>16075.2</v>
      </c>
      <c r="N196" s="128">
        <v>21988.8</v>
      </c>
      <c r="O196" s="14" t="s">
        <v>1948</v>
      </c>
      <c r="P196" s="14" t="s">
        <v>1948</v>
      </c>
      <c r="Q196" s="14" t="s">
        <v>1948</v>
      </c>
      <c r="R196" s="14" t="s">
        <v>1948</v>
      </c>
      <c r="S196" s="14" t="s">
        <v>1948</v>
      </c>
      <c r="T196" s="14" t="s">
        <v>1948</v>
      </c>
      <c r="U196" s="14" t="s">
        <v>1948</v>
      </c>
      <c r="V196" s="14"/>
    </row>
    <row r="197" spans="1:22" ht="12.75">
      <c r="A197" s="141" t="s">
        <v>447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M197" s="128">
        <v>63072.8</v>
      </c>
      <c r="N197" s="128">
        <v>80993.7</v>
      </c>
      <c r="O197" s="128">
        <v>99747.2</v>
      </c>
      <c r="P197" s="128">
        <v>123936.7</v>
      </c>
      <c r="Q197" s="128">
        <v>156605.10799999998</v>
      </c>
      <c r="R197" s="128">
        <v>193146.75679999997</v>
      </c>
      <c r="S197" s="14">
        <v>242293.8656</v>
      </c>
      <c r="T197" s="69">
        <v>259194.48589999997</v>
      </c>
      <c r="U197" s="69">
        <v>272341.013</v>
      </c>
      <c r="V197" s="69"/>
    </row>
    <row r="198" spans="1:22" ht="25.5">
      <c r="A198" s="141" t="s">
        <v>2246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M198" s="128">
        <v>97767.8</v>
      </c>
      <c r="N198" s="128">
        <v>115658.6</v>
      </c>
      <c r="O198" s="128">
        <v>150787.7</v>
      </c>
      <c r="P198" s="128">
        <v>183448.4</v>
      </c>
      <c r="Q198" s="128">
        <v>219973.36570000005</v>
      </c>
      <c r="R198" s="128">
        <v>260688.76099999997</v>
      </c>
      <c r="S198" s="14">
        <v>322367.71510000003</v>
      </c>
      <c r="T198" s="69">
        <v>365702.57730000006</v>
      </c>
      <c r="U198" s="69">
        <v>398651.99280000007</v>
      </c>
      <c r="V198" s="69"/>
    </row>
    <row r="199" spans="1:22" ht="27.75" customHeight="1">
      <c r="A199" s="141" t="s">
        <v>2247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M199" s="128">
        <v>163855.5</v>
      </c>
      <c r="N199" s="128">
        <v>216618</v>
      </c>
      <c r="O199" s="128">
        <v>288475.3</v>
      </c>
      <c r="P199" s="128">
        <v>343309.7</v>
      </c>
      <c r="Q199" s="128">
        <v>444936.7010260201</v>
      </c>
      <c r="R199" s="128">
        <v>568650.8107126447</v>
      </c>
      <c r="S199" s="14">
        <v>667792.1347281502</v>
      </c>
      <c r="T199" s="69">
        <v>599292.9350758373</v>
      </c>
      <c r="U199" s="69">
        <v>617725.4705149415</v>
      </c>
      <c r="V199" s="69"/>
    </row>
    <row r="200" spans="1:22" ht="17.25" customHeight="1">
      <c r="A200" s="141" t="s">
        <v>209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M200" s="128"/>
      <c r="N200" s="128"/>
      <c r="O200" s="128"/>
      <c r="P200" s="128"/>
      <c r="Q200" s="128"/>
      <c r="R200" s="128"/>
      <c r="S200" s="14"/>
      <c r="T200" s="69"/>
      <c r="U200" s="69">
        <v>10.7</v>
      </c>
      <c r="V200" s="59"/>
    </row>
    <row r="201" spans="1:22" ht="12.75">
      <c r="A201" s="129" t="s">
        <v>2243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M201" s="460">
        <v>14769486.3</v>
      </c>
      <c r="N201" s="309">
        <v>18246713.4</v>
      </c>
      <c r="O201" s="309">
        <v>23303643.1</v>
      </c>
      <c r="P201" s="309">
        <v>29248658.9</v>
      </c>
      <c r="Q201" s="309">
        <v>36386653.280104406</v>
      </c>
      <c r="R201" s="309">
        <v>45725277.78626874</v>
      </c>
      <c r="S201" s="308">
        <v>56953316.79537869</v>
      </c>
      <c r="T201" s="388">
        <v>52424058.432972364</v>
      </c>
      <c r="U201" s="388">
        <v>61854702.378466144</v>
      </c>
      <c r="V201" s="388"/>
    </row>
    <row r="202" spans="1:21" ht="12.75">
      <c r="A202" s="146" t="s">
        <v>1519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42"/>
      <c r="M202" s="142"/>
      <c r="N202" s="142"/>
      <c r="O202" s="142"/>
      <c r="P202" s="142"/>
      <c r="Q202" s="142"/>
      <c r="R202" s="142"/>
      <c r="S202" s="312"/>
      <c r="T202" s="312"/>
      <c r="U202" s="312"/>
    </row>
    <row r="203" spans="1:22" ht="25.5">
      <c r="A203" s="141" t="s">
        <v>1140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M203" s="11" t="s">
        <v>1948</v>
      </c>
      <c r="N203" s="11" t="s">
        <v>1948</v>
      </c>
      <c r="O203" s="11" t="s">
        <v>1948</v>
      </c>
      <c r="P203" s="11" t="s">
        <v>1948</v>
      </c>
      <c r="Q203" s="11" t="s">
        <v>1948</v>
      </c>
      <c r="R203" s="11" t="s">
        <v>1948</v>
      </c>
      <c r="S203" s="14" t="s">
        <v>1948</v>
      </c>
      <c r="T203" s="14" t="s">
        <v>1948</v>
      </c>
      <c r="U203" s="14" t="s">
        <v>1948</v>
      </c>
      <c r="V203" s="14"/>
    </row>
    <row r="204" spans="1:22" ht="12.75">
      <c r="A204" s="141" t="s">
        <v>765</v>
      </c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M204" s="11" t="s">
        <v>1948</v>
      </c>
      <c r="N204" s="11" t="s">
        <v>1948</v>
      </c>
      <c r="O204" s="11" t="s">
        <v>1948</v>
      </c>
      <c r="P204" s="11" t="s">
        <v>1948</v>
      </c>
      <c r="Q204" s="11" t="s">
        <v>1948</v>
      </c>
      <c r="R204" s="11" t="s">
        <v>1948</v>
      </c>
      <c r="S204" s="14" t="s">
        <v>1948</v>
      </c>
      <c r="T204" s="14" t="s">
        <v>1948</v>
      </c>
      <c r="U204" s="14" t="s">
        <v>1948</v>
      </c>
      <c r="V204" s="14"/>
    </row>
    <row r="205" spans="1:22" ht="12.75">
      <c r="A205" s="141" t="s">
        <v>1859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M205" s="11" t="s">
        <v>1948</v>
      </c>
      <c r="N205" s="11" t="s">
        <v>1948</v>
      </c>
      <c r="O205" s="11" t="s">
        <v>1948</v>
      </c>
      <c r="P205" s="11" t="s">
        <v>1948</v>
      </c>
      <c r="Q205" s="11" t="s">
        <v>1948</v>
      </c>
      <c r="R205" s="11" t="s">
        <v>1948</v>
      </c>
      <c r="S205" s="14" t="s">
        <v>1948</v>
      </c>
      <c r="T205" s="14" t="s">
        <v>1948</v>
      </c>
      <c r="U205" s="14" t="s">
        <v>1948</v>
      </c>
      <c r="V205" s="14"/>
    </row>
    <row r="206" spans="1:22" ht="12.75">
      <c r="A206" s="141" t="s">
        <v>1860</v>
      </c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M206" s="11" t="s">
        <v>1948</v>
      </c>
      <c r="N206" s="11" t="s">
        <v>1948</v>
      </c>
      <c r="O206" s="11" t="s">
        <v>1948</v>
      </c>
      <c r="P206" s="11" t="s">
        <v>1948</v>
      </c>
      <c r="Q206" s="11" t="s">
        <v>1948</v>
      </c>
      <c r="R206" s="11" t="s">
        <v>1948</v>
      </c>
      <c r="S206" s="14" t="s">
        <v>1948</v>
      </c>
      <c r="T206" s="14" t="s">
        <v>1948</v>
      </c>
      <c r="U206" s="14" t="s">
        <v>1948</v>
      </c>
      <c r="V206" s="14"/>
    </row>
    <row r="207" spans="1:22" ht="25.5">
      <c r="A207" s="141" t="s">
        <v>2227</v>
      </c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M207" s="11" t="s">
        <v>1948</v>
      </c>
      <c r="N207" s="11" t="s">
        <v>1948</v>
      </c>
      <c r="O207" s="11" t="s">
        <v>1948</v>
      </c>
      <c r="P207" s="11" t="s">
        <v>1948</v>
      </c>
      <c r="Q207" s="11" t="s">
        <v>1948</v>
      </c>
      <c r="R207" s="11" t="s">
        <v>1948</v>
      </c>
      <c r="S207" s="14" t="s">
        <v>1948</v>
      </c>
      <c r="T207" s="14" t="s">
        <v>1948</v>
      </c>
      <c r="U207" s="14" t="s">
        <v>1948</v>
      </c>
      <c r="V207" s="14"/>
    </row>
    <row r="208" spans="1:22" ht="12.75">
      <c r="A208" s="141" t="s">
        <v>612</v>
      </c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M208" s="11" t="s">
        <v>1948</v>
      </c>
      <c r="N208" s="11" t="s">
        <v>1948</v>
      </c>
      <c r="O208" s="11" t="s">
        <v>1948</v>
      </c>
      <c r="P208" s="11" t="s">
        <v>1948</v>
      </c>
      <c r="Q208" s="11" t="s">
        <v>1948</v>
      </c>
      <c r="R208" s="11" t="s">
        <v>1948</v>
      </c>
      <c r="S208" s="14" t="s">
        <v>1948</v>
      </c>
      <c r="T208" s="14" t="s">
        <v>1948</v>
      </c>
      <c r="U208" s="14" t="s">
        <v>1948</v>
      </c>
      <c r="V208" s="14"/>
    </row>
    <row r="209" spans="1:22" ht="51">
      <c r="A209" s="141" t="s">
        <v>613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M209" s="11" t="s">
        <v>1948</v>
      </c>
      <c r="N209" s="11" t="s">
        <v>1948</v>
      </c>
      <c r="O209" s="11" t="s">
        <v>1948</v>
      </c>
      <c r="P209" s="11" t="s">
        <v>1948</v>
      </c>
      <c r="Q209" s="11" t="s">
        <v>1948</v>
      </c>
      <c r="R209" s="11" t="s">
        <v>1948</v>
      </c>
      <c r="S209" s="14" t="s">
        <v>1948</v>
      </c>
      <c r="T209" s="14" t="s">
        <v>1948</v>
      </c>
      <c r="U209" s="14" t="s">
        <v>1948</v>
      </c>
      <c r="V209" s="14"/>
    </row>
    <row r="210" spans="1:22" ht="12.75">
      <c r="A210" s="141" t="s">
        <v>614</v>
      </c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M210" s="11" t="s">
        <v>1948</v>
      </c>
      <c r="N210" s="11" t="s">
        <v>1948</v>
      </c>
      <c r="O210" s="11" t="s">
        <v>1948</v>
      </c>
      <c r="P210" s="11" t="s">
        <v>1948</v>
      </c>
      <c r="Q210" s="11" t="s">
        <v>1948</v>
      </c>
      <c r="R210" s="11" t="s">
        <v>1948</v>
      </c>
      <c r="S210" s="14" t="s">
        <v>1948</v>
      </c>
      <c r="T210" s="14" t="s">
        <v>1948</v>
      </c>
      <c r="U210" s="14" t="s">
        <v>1948</v>
      </c>
      <c r="V210" s="14"/>
    </row>
    <row r="211" spans="1:22" ht="12.75">
      <c r="A211" s="141" t="s">
        <v>615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M211" s="11" t="s">
        <v>1948</v>
      </c>
      <c r="N211" s="11" t="s">
        <v>1948</v>
      </c>
      <c r="O211" s="11" t="s">
        <v>1948</v>
      </c>
      <c r="P211" s="11" t="s">
        <v>1948</v>
      </c>
      <c r="Q211" s="11" t="s">
        <v>1948</v>
      </c>
      <c r="R211" s="11" t="s">
        <v>1948</v>
      </c>
      <c r="S211" s="14" t="s">
        <v>1948</v>
      </c>
      <c r="T211" s="14" t="s">
        <v>1948</v>
      </c>
      <c r="U211" s="14" t="s">
        <v>1948</v>
      </c>
      <c r="V211" s="14"/>
    </row>
    <row r="212" spans="1:22" ht="12.75">
      <c r="A212" s="141" t="s">
        <v>616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M212" s="128">
        <v>408977.8</v>
      </c>
      <c r="N212" s="128">
        <v>548820.7</v>
      </c>
      <c r="O212" s="128">
        <v>692201.8</v>
      </c>
      <c r="P212" s="128">
        <v>976222</v>
      </c>
      <c r="Q212" s="128">
        <v>1334423.2478509587</v>
      </c>
      <c r="R212" s="128">
        <v>1736934.4412828374</v>
      </c>
      <c r="S212" s="14">
        <v>2203766.150573312</v>
      </c>
      <c r="T212" s="69">
        <v>2373143.294419674</v>
      </c>
      <c r="U212" s="69">
        <v>2465090.599958142</v>
      </c>
      <c r="V212" s="358"/>
    </row>
    <row r="213" spans="1:22" ht="25.5">
      <c r="A213" s="141" t="s">
        <v>617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M213" s="128">
        <v>1374.9</v>
      </c>
      <c r="N213" s="14" t="s">
        <v>1948</v>
      </c>
      <c r="O213" s="14" t="s">
        <v>1948</v>
      </c>
      <c r="P213" s="14" t="s">
        <v>1948</v>
      </c>
      <c r="Q213" s="14" t="s">
        <v>1948</v>
      </c>
      <c r="R213" s="14" t="s">
        <v>1948</v>
      </c>
      <c r="S213" s="14" t="s">
        <v>1948</v>
      </c>
      <c r="T213" s="14" t="s">
        <v>1948</v>
      </c>
      <c r="U213" s="14" t="s">
        <v>1948</v>
      </c>
      <c r="V213" s="14"/>
    </row>
    <row r="214" spans="1:22" ht="38.25">
      <c r="A214" s="141" t="s">
        <v>1110</v>
      </c>
      <c r="B214" s="128"/>
      <c r="C214" s="128"/>
      <c r="D214" s="128"/>
      <c r="E214" s="128"/>
      <c r="F214" s="128"/>
      <c r="G214" s="128"/>
      <c r="H214" s="128"/>
      <c r="I214" s="128"/>
      <c r="J214" s="128"/>
      <c r="K214" s="136"/>
      <c r="M214" s="11" t="s">
        <v>1948</v>
      </c>
      <c r="N214" s="11" t="s">
        <v>1948</v>
      </c>
      <c r="O214" s="11" t="s">
        <v>1948</v>
      </c>
      <c r="P214" s="11" t="s">
        <v>1948</v>
      </c>
      <c r="Q214" s="11" t="s">
        <v>1948</v>
      </c>
      <c r="R214" s="11" t="s">
        <v>1948</v>
      </c>
      <c r="S214" s="14" t="s">
        <v>1948</v>
      </c>
      <c r="T214" s="14" t="s">
        <v>1948</v>
      </c>
      <c r="U214" s="14" t="s">
        <v>1948</v>
      </c>
      <c r="V214" s="14"/>
    </row>
    <row r="215" spans="1:22" ht="12.75">
      <c r="A215" s="141" t="s">
        <v>447</v>
      </c>
      <c r="B215" s="128"/>
      <c r="C215" s="128"/>
      <c r="D215" s="128"/>
      <c r="E215" s="128"/>
      <c r="F215" s="128"/>
      <c r="G215" s="128"/>
      <c r="H215" s="128"/>
      <c r="I215" s="128"/>
      <c r="J215" s="128"/>
      <c r="K215" s="136"/>
      <c r="M215" s="11" t="s">
        <v>1948</v>
      </c>
      <c r="N215" s="11" t="s">
        <v>1948</v>
      </c>
      <c r="O215" s="11" t="s">
        <v>1948</v>
      </c>
      <c r="P215" s="11" t="s">
        <v>1948</v>
      </c>
      <c r="Q215" s="11" t="s">
        <v>1948</v>
      </c>
      <c r="R215" s="11" t="s">
        <v>1948</v>
      </c>
      <c r="S215" s="14" t="s">
        <v>1948</v>
      </c>
      <c r="T215" s="14" t="s">
        <v>1948</v>
      </c>
      <c r="U215" s="14" t="s">
        <v>1948</v>
      </c>
      <c r="V215" s="14"/>
    </row>
    <row r="216" spans="1:22" ht="25.5">
      <c r="A216" s="141" t="s">
        <v>2246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36"/>
      <c r="M216" s="11" t="s">
        <v>1948</v>
      </c>
      <c r="N216" s="11" t="s">
        <v>1948</v>
      </c>
      <c r="O216" s="11" t="s">
        <v>1948</v>
      </c>
      <c r="P216" s="11" t="s">
        <v>1948</v>
      </c>
      <c r="Q216" s="11" t="s">
        <v>1948</v>
      </c>
      <c r="R216" s="11" t="s">
        <v>1948</v>
      </c>
      <c r="S216" s="14" t="s">
        <v>1948</v>
      </c>
      <c r="T216" s="14" t="s">
        <v>1948</v>
      </c>
      <c r="U216" s="14" t="s">
        <v>1948</v>
      </c>
      <c r="V216" s="14"/>
    </row>
    <row r="217" spans="1:22" ht="27" customHeight="1">
      <c r="A217" s="141" t="s">
        <v>2247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36"/>
      <c r="M217" s="11" t="s">
        <v>1948</v>
      </c>
      <c r="N217" s="11" t="s">
        <v>1948</v>
      </c>
      <c r="O217" s="11" t="s">
        <v>1948</v>
      </c>
      <c r="P217" s="11" t="s">
        <v>1948</v>
      </c>
      <c r="Q217" s="11" t="s">
        <v>1948</v>
      </c>
      <c r="R217" s="11" t="s">
        <v>1948</v>
      </c>
      <c r="S217" s="14" t="s">
        <v>1948</v>
      </c>
      <c r="T217" s="14" t="s">
        <v>1948</v>
      </c>
      <c r="U217" s="14" t="s">
        <v>1948</v>
      </c>
      <c r="V217" s="14"/>
    </row>
    <row r="218" spans="1:22" ht="15.75" customHeight="1">
      <c r="A218" s="141" t="s">
        <v>209</v>
      </c>
      <c r="B218" s="128"/>
      <c r="C218" s="128"/>
      <c r="D218" s="128"/>
      <c r="E218" s="128"/>
      <c r="F218" s="128"/>
      <c r="G218" s="128"/>
      <c r="H218" s="128"/>
      <c r="I218" s="128"/>
      <c r="J218" s="128"/>
      <c r="K218" s="136"/>
      <c r="M218" s="11"/>
      <c r="N218" s="11"/>
      <c r="O218" s="11"/>
      <c r="P218" s="11"/>
      <c r="Q218" s="11"/>
      <c r="R218" s="11"/>
      <c r="S218" s="14"/>
      <c r="T218" s="14"/>
      <c r="U218" s="14" t="s">
        <v>1948</v>
      </c>
      <c r="V218" s="59"/>
    </row>
    <row r="219" spans="1:22" ht="12.75">
      <c r="A219" s="129" t="s">
        <v>2243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M219" s="309">
        <v>410352.7</v>
      </c>
      <c r="N219" s="309">
        <v>548820.7</v>
      </c>
      <c r="O219" s="309">
        <v>692201.8</v>
      </c>
      <c r="P219" s="309">
        <v>976222</v>
      </c>
      <c r="Q219" s="309">
        <v>1334423.2478509587</v>
      </c>
      <c r="R219" s="309">
        <v>1736934.4412828374</v>
      </c>
      <c r="S219" s="308">
        <v>2203766.150573312</v>
      </c>
      <c r="T219" s="388">
        <v>2373143.294419674</v>
      </c>
      <c r="U219" s="388">
        <v>2465090.599958142</v>
      </c>
      <c r="V219" s="390"/>
    </row>
    <row r="220" spans="1:21" ht="15.75" customHeight="1">
      <c r="A220" s="146" t="s">
        <v>1520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M220" s="128"/>
      <c r="N220" s="128"/>
      <c r="O220" s="128"/>
      <c r="P220" s="128"/>
      <c r="Q220" s="128"/>
      <c r="R220" s="128"/>
      <c r="S220" s="14"/>
      <c r="T220" s="14"/>
      <c r="U220" s="312"/>
    </row>
    <row r="221" spans="1:22" ht="25.5">
      <c r="A221" s="141" t="s">
        <v>1140</v>
      </c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M221" s="128">
        <v>20109.8</v>
      </c>
      <c r="N221" s="128">
        <v>24031.2</v>
      </c>
      <c r="O221" s="128">
        <v>29485.7</v>
      </c>
      <c r="P221" s="128">
        <v>16480</v>
      </c>
      <c r="Q221" s="128">
        <v>18180.403</v>
      </c>
      <c r="R221" s="128">
        <v>22616.1168</v>
      </c>
      <c r="S221" s="14">
        <v>24480.8147</v>
      </c>
      <c r="T221" s="69">
        <v>31802.361100000002</v>
      </c>
      <c r="U221" s="69">
        <v>28418.6616</v>
      </c>
      <c r="V221" s="357"/>
    </row>
    <row r="222" spans="1:22" ht="12.75">
      <c r="A222" s="141" t="s">
        <v>765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M222" s="128">
        <v>2593.5</v>
      </c>
      <c r="N222" s="128">
        <v>2630.5</v>
      </c>
      <c r="O222" s="128">
        <v>3101.8</v>
      </c>
      <c r="P222" s="128">
        <v>1909.1</v>
      </c>
      <c r="Q222" s="128">
        <v>1541.9878</v>
      </c>
      <c r="R222" s="128">
        <v>1491.2812</v>
      </c>
      <c r="S222" s="14">
        <v>1841.6336999999999</v>
      </c>
      <c r="T222" s="69">
        <v>2426.332</v>
      </c>
      <c r="U222" s="69">
        <v>2818.5215</v>
      </c>
      <c r="V222" s="357"/>
    </row>
    <row r="223" spans="1:22" ht="12.75">
      <c r="A223" s="141" t="s">
        <v>1859</v>
      </c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M223" s="14" t="s">
        <v>1948</v>
      </c>
      <c r="N223" s="14" t="s">
        <v>1948</v>
      </c>
      <c r="O223" s="14" t="s">
        <v>1948</v>
      </c>
      <c r="P223" s="14" t="s">
        <v>1948</v>
      </c>
      <c r="Q223" s="14" t="s">
        <v>1948</v>
      </c>
      <c r="R223" s="14" t="s">
        <v>1948</v>
      </c>
      <c r="S223" s="14" t="s">
        <v>1948</v>
      </c>
      <c r="T223" s="69">
        <v>0</v>
      </c>
      <c r="U223" s="69">
        <v>0</v>
      </c>
      <c r="V223" s="357"/>
    </row>
    <row r="224" spans="1:22" ht="12.75">
      <c r="A224" s="141" t="s">
        <v>1860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M224" s="14" t="s">
        <v>834</v>
      </c>
      <c r="N224" s="14" t="s">
        <v>834</v>
      </c>
      <c r="O224" s="14" t="s">
        <v>834</v>
      </c>
      <c r="P224" s="128">
        <v>1863.8</v>
      </c>
      <c r="Q224" s="128">
        <v>2955.7042</v>
      </c>
      <c r="R224" s="128">
        <v>6510.6676</v>
      </c>
      <c r="S224" s="14">
        <v>8118.9193</v>
      </c>
      <c r="T224" s="69">
        <v>8382.256</v>
      </c>
      <c r="U224" s="69">
        <v>8529.9644</v>
      </c>
      <c r="V224" s="357"/>
    </row>
    <row r="225" spans="1:22" ht="25.5">
      <c r="A225" s="141" t="s">
        <v>2227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M225" s="14" t="s">
        <v>1948</v>
      </c>
      <c r="N225" s="14" t="s">
        <v>1948</v>
      </c>
      <c r="O225" s="14" t="s">
        <v>1948</v>
      </c>
      <c r="P225" s="14" t="s">
        <v>1948</v>
      </c>
      <c r="Q225" s="14" t="s">
        <v>1948</v>
      </c>
      <c r="R225" s="14" t="s">
        <v>1948</v>
      </c>
      <c r="S225" s="14" t="s">
        <v>1948</v>
      </c>
      <c r="T225" s="11" t="s">
        <v>1948</v>
      </c>
      <c r="U225" s="11" t="s">
        <v>1948</v>
      </c>
      <c r="V225" s="11"/>
    </row>
    <row r="226" spans="1:22" ht="12.75">
      <c r="A226" s="141" t="s">
        <v>612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M226" s="128">
        <v>6433.7</v>
      </c>
      <c r="N226" s="128">
        <v>8037</v>
      </c>
      <c r="O226" s="128">
        <v>7461.8</v>
      </c>
      <c r="P226" s="128">
        <v>6545.3</v>
      </c>
      <c r="Q226" s="128">
        <v>9208.223</v>
      </c>
      <c r="R226" s="128">
        <v>13442.025</v>
      </c>
      <c r="S226" s="14">
        <v>12446.324</v>
      </c>
      <c r="T226" s="69">
        <v>11021.432</v>
      </c>
      <c r="U226" s="69">
        <v>13275.421</v>
      </c>
      <c r="V226" s="357"/>
    </row>
    <row r="227" spans="1:22" ht="51">
      <c r="A227" s="141" t="s">
        <v>613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36"/>
      <c r="M227" s="14" t="s">
        <v>1948</v>
      </c>
      <c r="N227" s="14" t="s">
        <v>1948</v>
      </c>
      <c r="O227" s="14" t="s">
        <v>1948</v>
      </c>
      <c r="P227" s="14" t="s">
        <v>1948</v>
      </c>
      <c r="Q227" s="14" t="s">
        <v>1948</v>
      </c>
      <c r="R227" s="14" t="s">
        <v>1948</v>
      </c>
      <c r="S227" s="14" t="s">
        <v>1948</v>
      </c>
      <c r="T227" s="11" t="s">
        <v>1948</v>
      </c>
      <c r="U227" s="11" t="s">
        <v>1948</v>
      </c>
      <c r="V227" s="11"/>
    </row>
    <row r="228" spans="1:22" ht="12.75">
      <c r="A228" s="141" t="s">
        <v>614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36"/>
      <c r="M228" s="14" t="s">
        <v>1948</v>
      </c>
      <c r="N228" s="14" t="s">
        <v>1948</v>
      </c>
      <c r="O228" s="14" t="s">
        <v>1948</v>
      </c>
      <c r="P228" s="14" t="s">
        <v>1948</v>
      </c>
      <c r="Q228" s="14" t="s">
        <v>1948</v>
      </c>
      <c r="R228" s="14" t="s">
        <v>1948</v>
      </c>
      <c r="S228" s="14" t="s">
        <v>1948</v>
      </c>
      <c r="T228" s="11" t="s">
        <v>1948</v>
      </c>
      <c r="U228" s="11" t="s">
        <v>1948</v>
      </c>
      <c r="V228" s="11"/>
    </row>
    <row r="229" spans="1:22" ht="12.75">
      <c r="A229" s="141" t="s">
        <v>615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36"/>
      <c r="M229" s="14" t="s">
        <v>834</v>
      </c>
      <c r="N229" s="14" t="s">
        <v>834</v>
      </c>
      <c r="O229" s="14" t="s">
        <v>834</v>
      </c>
      <c r="P229" s="128">
        <v>34057.7</v>
      </c>
      <c r="Q229" s="128">
        <v>47778.762299999995</v>
      </c>
      <c r="R229" s="128">
        <v>50857.5445</v>
      </c>
      <c r="S229" s="14">
        <v>76005.48589999999</v>
      </c>
      <c r="T229" s="69">
        <v>84969.6541</v>
      </c>
      <c r="U229" s="69">
        <v>83289.9721</v>
      </c>
      <c r="V229" s="357"/>
    </row>
    <row r="230" spans="1:22" ht="12.75">
      <c r="A230" s="141" t="s">
        <v>616</v>
      </c>
      <c r="B230" s="128"/>
      <c r="C230" s="128"/>
      <c r="D230" s="128"/>
      <c r="E230" s="128"/>
      <c r="F230" s="128"/>
      <c r="G230" s="128"/>
      <c r="H230" s="128"/>
      <c r="I230" s="128"/>
      <c r="J230" s="128"/>
      <c r="K230" s="136"/>
      <c r="M230" s="14" t="s">
        <v>1948</v>
      </c>
      <c r="N230" s="14" t="s">
        <v>1948</v>
      </c>
      <c r="O230" s="14" t="s">
        <v>1948</v>
      </c>
      <c r="P230" s="14" t="s">
        <v>1948</v>
      </c>
      <c r="Q230" s="14" t="s">
        <v>1948</v>
      </c>
      <c r="R230" s="14" t="s">
        <v>1948</v>
      </c>
      <c r="S230" s="14" t="s">
        <v>1948</v>
      </c>
      <c r="T230" s="11" t="s">
        <v>1948</v>
      </c>
      <c r="U230" s="11" t="s">
        <v>1948</v>
      </c>
      <c r="V230" s="11"/>
    </row>
    <row r="231" spans="1:22" ht="25.5">
      <c r="A231" s="141" t="s">
        <v>617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M231" s="128">
        <v>75594.4</v>
      </c>
      <c r="N231" s="128">
        <v>98245.3</v>
      </c>
      <c r="O231" s="128">
        <v>113906.4</v>
      </c>
      <c r="P231" s="128">
        <v>113160.6</v>
      </c>
      <c r="Q231" s="128">
        <v>143168.9814</v>
      </c>
      <c r="R231" s="128">
        <v>159150.61760000003</v>
      </c>
      <c r="S231" s="14">
        <v>186812.519</v>
      </c>
      <c r="T231" s="69">
        <v>198735.3498</v>
      </c>
      <c r="U231" s="69">
        <v>195681.77389999997</v>
      </c>
      <c r="V231" s="357"/>
    </row>
    <row r="232" spans="1:22" ht="38.25">
      <c r="A232" s="141" t="s">
        <v>1110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M232" s="128">
        <v>1087545.5</v>
      </c>
      <c r="N232" s="128">
        <v>1354007.2</v>
      </c>
      <c r="O232" s="128">
        <v>1645632.2</v>
      </c>
      <c r="P232" s="128">
        <v>1988395.7</v>
      </c>
      <c r="Q232" s="128">
        <v>2517781.7918461184</v>
      </c>
      <c r="R232" s="128">
        <v>3030246.117309298</v>
      </c>
      <c r="S232" s="14">
        <v>3897154.9955424382</v>
      </c>
      <c r="T232" s="69">
        <v>4242799.050855472</v>
      </c>
      <c r="U232" s="69">
        <v>4551116.266871641</v>
      </c>
      <c r="V232" s="357"/>
    </row>
    <row r="233" spans="1:22" ht="12.75">
      <c r="A233" s="141" t="s">
        <v>447</v>
      </c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M233" s="128">
        <v>304606.4</v>
      </c>
      <c r="N233" s="128">
        <v>351514.8</v>
      </c>
      <c r="O233" s="128">
        <v>437456.8</v>
      </c>
      <c r="P233" s="128">
        <v>551609.9</v>
      </c>
      <c r="Q233" s="128">
        <v>694775.8957</v>
      </c>
      <c r="R233" s="128">
        <v>884329.7672</v>
      </c>
      <c r="S233" s="14">
        <v>1118056.7985999999</v>
      </c>
      <c r="T233" s="69">
        <v>1228164.8627</v>
      </c>
      <c r="U233" s="69">
        <v>1249754.2289</v>
      </c>
      <c r="V233" s="357"/>
    </row>
    <row r="234" spans="1:22" ht="25.5">
      <c r="A234" s="141" t="s">
        <v>2246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M234" s="128">
        <v>401890.8</v>
      </c>
      <c r="N234" s="128">
        <v>465288.5</v>
      </c>
      <c r="O234" s="128">
        <v>579469.4</v>
      </c>
      <c r="P234" s="128">
        <v>754667.7</v>
      </c>
      <c r="Q234" s="128">
        <v>974217.4114</v>
      </c>
      <c r="R234" s="128">
        <v>1231793.9053</v>
      </c>
      <c r="S234" s="14">
        <v>1586376.9793</v>
      </c>
      <c r="T234" s="69">
        <v>1725122.2970999999</v>
      </c>
      <c r="U234" s="69">
        <v>1811144.3762</v>
      </c>
      <c r="V234" s="357"/>
    </row>
    <row r="235" spans="1:22" ht="30" customHeight="1">
      <c r="A235" s="141" t="s">
        <v>2247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M235" s="128">
        <v>54791.6</v>
      </c>
      <c r="N235" s="128">
        <v>68265.8</v>
      </c>
      <c r="O235" s="128">
        <v>81987.9</v>
      </c>
      <c r="P235" s="128">
        <v>111738</v>
      </c>
      <c r="Q235" s="128">
        <v>139709.5006</v>
      </c>
      <c r="R235" s="128">
        <v>179283.54460000002</v>
      </c>
      <c r="S235" s="14">
        <v>226539.25519999999</v>
      </c>
      <c r="T235" s="69">
        <v>231172.528</v>
      </c>
      <c r="U235" s="69">
        <v>236804.3549</v>
      </c>
      <c r="V235" s="357"/>
    </row>
    <row r="236" spans="1:22" ht="16.5" customHeight="1">
      <c r="A236" s="141" t="s">
        <v>209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M236" s="128"/>
      <c r="N236" s="128"/>
      <c r="O236" s="128"/>
      <c r="P236" s="128"/>
      <c r="Q236" s="128"/>
      <c r="R236" s="128"/>
      <c r="S236" s="14"/>
      <c r="T236" s="69"/>
      <c r="U236" s="14" t="s">
        <v>1948</v>
      </c>
      <c r="V236" s="59"/>
    </row>
    <row r="237" spans="1:22" ht="12.75">
      <c r="A237" s="141" t="s">
        <v>2243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M237" s="309">
        <v>1953565.6</v>
      </c>
      <c r="N237" s="309">
        <v>2372020.3</v>
      </c>
      <c r="O237" s="309">
        <v>2898502</v>
      </c>
      <c r="P237" s="309">
        <v>3580427.8</v>
      </c>
      <c r="Q237" s="309">
        <v>4549318.661246118</v>
      </c>
      <c r="R237" s="309">
        <v>5579721.587109298</v>
      </c>
      <c r="S237" s="308">
        <v>7137833.725242438</v>
      </c>
      <c r="T237" s="388">
        <v>7764596.123655472</v>
      </c>
      <c r="U237" s="388">
        <v>8180833.54137164</v>
      </c>
      <c r="V237" s="389"/>
    </row>
    <row r="238" spans="1:21" ht="12.75">
      <c r="A238" s="146" t="s">
        <v>1521</v>
      </c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42"/>
      <c r="M238" s="128"/>
      <c r="N238" s="128"/>
      <c r="O238" s="128"/>
      <c r="P238" s="128"/>
      <c r="Q238" s="128"/>
      <c r="R238" s="128"/>
      <c r="S238" s="313"/>
      <c r="T238" s="14"/>
      <c r="U238" s="312"/>
    </row>
    <row r="239" spans="1:22" ht="25.5">
      <c r="A239" s="141" t="s">
        <v>1140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M239" s="128">
        <v>546979.3</v>
      </c>
      <c r="N239" s="128">
        <v>572930.7</v>
      </c>
      <c r="O239" s="128">
        <v>611622</v>
      </c>
      <c r="P239" s="128">
        <v>692660.8</v>
      </c>
      <c r="Q239" s="128">
        <v>770168.702</v>
      </c>
      <c r="R239" s="128">
        <v>878160.2</v>
      </c>
      <c r="S239" s="14">
        <v>1102884.00633</v>
      </c>
      <c r="T239" s="69">
        <v>1226092.287</v>
      </c>
      <c r="U239" s="69">
        <v>1312651.907</v>
      </c>
      <c r="V239" s="358"/>
    </row>
    <row r="240" spans="1:22" ht="12.75">
      <c r="A240" s="141" t="s">
        <v>765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M240" s="128">
        <v>8001.4</v>
      </c>
      <c r="N240" s="128">
        <v>11357.6</v>
      </c>
      <c r="O240" s="128">
        <v>7643.1</v>
      </c>
      <c r="P240" s="128">
        <v>13398.8</v>
      </c>
      <c r="Q240" s="128">
        <v>13499.142</v>
      </c>
      <c r="R240" s="128">
        <v>13943.971</v>
      </c>
      <c r="S240" s="14">
        <v>16353.69</v>
      </c>
      <c r="T240" s="69">
        <v>22245.956</v>
      </c>
      <c r="U240" s="69">
        <v>16994.466</v>
      </c>
      <c r="V240" s="357"/>
    </row>
    <row r="241" spans="1:22" ht="12.75">
      <c r="A241" s="141" t="s">
        <v>1859</v>
      </c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M241" s="128">
        <v>1960.3</v>
      </c>
      <c r="N241" s="128">
        <v>2676.7</v>
      </c>
      <c r="O241" s="128">
        <v>384.1</v>
      </c>
      <c r="P241" s="128">
        <v>790.4</v>
      </c>
      <c r="Q241" s="128">
        <v>1197.985</v>
      </c>
      <c r="R241" s="128">
        <v>1747.653</v>
      </c>
      <c r="S241" s="14">
        <v>311.87303609290035</v>
      </c>
      <c r="T241" s="69">
        <v>221.17</v>
      </c>
      <c r="U241" s="69">
        <v>270.018</v>
      </c>
      <c r="V241" s="357"/>
    </row>
    <row r="242" spans="1:22" ht="12.75">
      <c r="A242" s="141" t="s">
        <v>1860</v>
      </c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M242" s="128">
        <v>166268.6</v>
      </c>
      <c r="N242" s="128">
        <v>167538.5</v>
      </c>
      <c r="O242" s="128">
        <v>152662.6</v>
      </c>
      <c r="P242" s="128">
        <v>230585.8</v>
      </c>
      <c r="Q242" s="128">
        <v>259245.1143151719</v>
      </c>
      <c r="R242" s="128">
        <v>358739.1770000002</v>
      </c>
      <c r="S242" s="14">
        <v>398480.1262696843</v>
      </c>
      <c r="T242" s="69">
        <v>308902.45020033803</v>
      </c>
      <c r="U242" s="69">
        <v>332874.0321376624</v>
      </c>
      <c r="V242" s="357"/>
    </row>
    <row r="243" spans="1:22" ht="25.5">
      <c r="A243" s="141" t="s">
        <v>2227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36" t="s">
        <v>834</v>
      </c>
      <c r="N243" s="136" t="s">
        <v>834</v>
      </c>
      <c r="O243" s="128">
        <v>3487</v>
      </c>
      <c r="P243" s="128">
        <v>1497.8</v>
      </c>
      <c r="Q243" s="128">
        <v>1356.6786000000002</v>
      </c>
      <c r="R243" s="128">
        <v>1012.912</v>
      </c>
      <c r="S243" s="14">
        <v>1086.938</v>
      </c>
      <c r="T243" s="69">
        <v>932.6104</v>
      </c>
      <c r="U243" s="69">
        <v>1115.4102626940833</v>
      </c>
      <c r="V243" s="357"/>
    </row>
    <row r="244" spans="1:22" ht="12.75">
      <c r="A244" s="141" t="s">
        <v>612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M244" s="128">
        <v>84190.2</v>
      </c>
      <c r="N244" s="128">
        <v>112804.3</v>
      </c>
      <c r="O244" s="128">
        <v>126671.3</v>
      </c>
      <c r="P244" s="128">
        <v>154483.8</v>
      </c>
      <c r="Q244" s="128">
        <v>192303.938</v>
      </c>
      <c r="R244" s="128">
        <v>268138.411</v>
      </c>
      <c r="S244" s="14">
        <v>340235.854</v>
      </c>
      <c r="T244" s="69">
        <v>341610.22202</v>
      </c>
      <c r="U244" s="69">
        <v>431168.992</v>
      </c>
      <c r="V244" s="357"/>
    </row>
    <row r="245" spans="1:22" ht="51">
      <c r="A245" s="141" t="s">
        <v>613</v>
      </c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M245" s="128">
        <v>648947.2</v>
      </c>
      <c r="N245" s="128">
        <v>756709.7</v>
      </c>
      <c r="O245" s="128">
        <v>958739.3</v>
      </c>
      <c r="P245" s="128">
        <v>1180944.6</v>
      </c>
      <c r="Q245" s="128">
        <v>1505956.414</v>
      </c>
      <c r="R245" s="128">
        <v>1719362.655</v>
      </c>
      <c r="S245" s="14">
        <v>1716582.5240000002</v>
      </c>
      <c r="T245" s="69">
        <v>1876482.614</v>
      </c>
      <c r="U245" s="69">
        <v>2068726.613</v>
      </c>
      <c r="V245" s="357"/>
    </row>
    <row r="246" spans="1:22" ht="12.75">
      <c r="A246" s="141" t="s">
        <v>614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M246" s="128">
        <v>24592.7</v>
      </c>
      <c r="N246" s="128">
        <v>27316.3</v>
      </c>
      <c r="O246" s="128">
        <v>45142.4</v>
      </c>
      <c r="P246" s="128">
        <v>78507.1</v>
      </c>
      <c r="Q246" s="128">
        <v>123356.032</v>
      </c>
      <c r="R246" s="128">
        <v>161212.313</v>
      </c>
      <c r="S246" s="14">
        <v>200573.253</v>
      </c>
      <c r="T246" s="69">
        <v>204006.375</v>
      </c>
      <c r="U246" s="69">
        <v>217231.937</v>
      </c>
      <c r="V246" s="357"/>
    </row>
    <row r="247" spans="1:22" ht="12.75">
      <c r="A247" s="141" t="s">
        <v>615</v>
      </c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M247" s="128">
        <v>61343.6</v>
      </c>
      <c r="N247" s="128">
        <v>83353.9</v>
      </c>
      <c r="O247" s="128">
        <v>120137.6</v>
      </c>
      <c r="P247" s="128">
        <v>147452.7</v>
      </c>
      <c r="Q247" s="128">
        <v>206006.6089</v>
      </c>
      <c r="R247" s="128">
        <v>247830.7106</v>
      </c>
      <c r="S247" s="14">
        <v>323022.095</v>
      </c>
      <c r="T247" s="69">
        <v>322083.378</v>
      </c>
      <c r="U247" s="69">
        <v>459874.9853</v>
      </c>
      <c r="V247" s="357"/>
    </row>
    <row r="248" spans="1:22" ht="12.75">
      <c r="A248" s="141" t="s">
        <v>616</v>
      </c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M248" s="313" t="s">
        <v>1948</v>
      </c>
      <c r="N248" s="14" t="s">
        <v>1948</v>
      </c>
      <c r="O248" s="14" t="s">
        <v>1948</v>
      </c>
      <c r="P248" s="14" t="s">
        <v>1948</v>
      </c>
      <c r="Q248" s="14" t="s">
        <v>1948</v>
      </c>
      <c r="R248" s="14" t="s">
        <v>1948</v>
      </c>
      <c r="S248" s="14" t="s">
        <v>1948</v>
      </c>
      <c r="T248" s="11" t="s">
        <v>1948</v>
      </c>
      <c r="U248" s="11" t="s">
        <v>1948</v>
      </c>
      <c r="V248" s="11"/>
    </row>
    <row r="249" spans="1:22" ht="25.5">
      <c r="A249" s="141" t="s">
        <v>617</v>
      </c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M249" s="128">
        <v>140701.5</v>
      </c>
      <c r="N249" s="128">
        <v>162685.6</v>
      </c>
      <c r="O249" s="128">
        <v>353627.6</v>
      </c>
      <c r="P249" s="128">
        <v>487682.8</v>
      </c>
      <c r="Q249" s="128">
        <v>615388.575</v>
      </c>
      <c r="R249" s="128">
        <v>753536.752</v>
      </c>
      <c r="S249" s="14">
        <v>855637.2511</v>
      </c>
      <c r="T249" s="69">
        <v>885624.995</v>
      </c>
      <c r="U249" s="69">
        <v>1030328.7336</v>
      </c>
      <c r="V249" s="357"/>
    </row>
    <row r="250" spans="1:22" ht="38.25">
      <c r="A250" s="141" t="s">
        <v>1110</v>
      </c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M250" s="14" t="s">
        <v>1948</v>
      </c>
      <c r="N250" s="14" t="s">
        <v>1948</v>
      </c>
      <c r="O250" s="14" t="s">
        <v>1948</v>
      </c>
      <c r="P250" s="14" t="s">
        <v>1948</v>
      </c>
      <c r="Q250" s="14" t="s">
        <v>1948</v>
      </c>
      <c r="R250" s="14" t="s">
        <v>1948</v>
      </c>
      <c r="S250" s="14" t="s">
        <v>1948</v>
      </c>
      <c r="T250" s="11" t="s">
        <v>1948</v>
      </c>
      <c r="U250" s="11" t="s">
        <v>1948</v>
      </c>
      <c r="V250" s="11"/>
    </row>
    <row r="251" spans="1:22" ht="12.75">
      <c r="A251" s="141" t="s">
        <v>447</v>
      </c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M251" s="128">
        <v>9470.9</v>
      </c>
      <c r="N251" s="128">
        <v>12354</v>
      </c>
      <c r="O251" s="128">
        <v>14800.8</v>
      </c>
      <c r="P251" s="128">
        <v>20807.6</v>
      </c>
      <c r="Q251" s="128">
        <v>27172.626</v>
      </c>
      <c r="R251" s="128">
        <v>35762.634</v>
      </c>
      <c r="S251" s="14">
        <v>32268.1326</v>
      </c>
      <c r="T251" s="69">
        <v>37166.4874</v>
      </c>
      <c r="U251" s="69">
        <v>43156.679200000006</v>
      </c>
      <c r="V251" s="357"/>
    </row>
    <row r="252" spans="1:22" ht="25.5">
      <c r="A252" s="141" t="s">
        <v>2246</v>
      </c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M252" s="128">
        <v>20180.4</v>
      </c>
      <c r="N252" s="128">
        <v>22992.6</v>
      </c>
      <c r="O252" s="128">
        <v>28077.4</v>
      </c>
      <c r="P252" s="128">
        <v>34565</v>
      </c>
      <c r="Q252" s="128">
        <v>42333.834</v>
      </c>
      <c r="R252" s="128">
        <v>38127.142</v>
      </c>
      <c r="S252" s="14">
        <v>41159.316</v>
      </c>
      <c r="T252" s="69">
        <v>43639.802</v>
      </c>
      <c r="U252" s="69">
        <v>51395.826</v>
      </c>
      <c r="V252" s="357"/>
    </row>
    <row r="253" spans="1:22" ht="27.75" customHeight="1">
      <c r="A253" s="141" t="s">
        <v>2247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M253" s="128">
        <v>5177.1</v>
      </c>
      <c r="N253" s="128">
        <v>12362.8</v>
      </c>
      <c r="O253" s="128">
        <v>15567.3</v>
      </c>
      <c r="P253" s="128">
        <v>26687</v>
      </c>
      <c r="Q253" s="128">
        <v>34701.939</v>
      </c>
      <c r="R253" s="128">
        <v>43547.743</v>
      </c>
      <c r="S253" s="14">
        <v>57706.008</v>
      </c>
      <c r="T253" s="69">
        <v>68273.871</v>
      </c>
      <c r="U253" s="69">
        <v>67541.268</v>
      </c>
      <c r="V253" s="357"/>
    </row>
    <row r="254" spans="1:22" ht="15.75" customHeight="1">
      <c r="A254" s="141" t="s">
        <v>209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M254" s="128"/>
      <c r="N254" s="128"/>
      <c r="O254" s="128"/>
      <c r="P254" s="128"/>
      <c r="Q254" s="128"/>
      <c r="R254" s="128"/>
      <c r="S254" s="14"/>
      <c r="T254" s="69"/>
      <c r="U254" s="69">
        <v>22</v>
      </c>
      <c r="V254" s="357"/>
    </row>
    <row r="255" spans="1:22" ht="12.75">
      <c r="A255" s="147" t="s">
        <v>2243</v>
      </c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M255" s="309">
        <v>1717813.2</v>
      </c>
      <c r="N255" s="309">
        <v>1945082.7</v>
      </c>
      <c r="O255" s="309">
        <v>2438562.4</v>
      </c>
      <c r="P255" s="309">
        <v>3070064.2</v>
      </c>
      <c r="Q255" s="309">
        <v>3792687.588815172</v>
      </c>
      <c r="R255" s="309">
        <v>4521122.2736</v>
      </c>
      <c r="S255" s="308">
        <v>5086301.067335778</v>
      </c>
      <c r="T255" s="388">
        <v>5337282.218020338</v>
      </c>
      <c r="U255" s="388">
        <v>6033352.867500356</v>
      </c>
      <c r="V255" s="389"/>
    </row>
    <row r="256" spans="1:21" ht="25.5">
      <c r="A256" s="146" t="s">
        <v>1522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42"/>
      <c r="M256" s="142"/>
      <c r="N256" s="142"/>
      <c r="O256" s="142"/>
      <c r="P256" s="142"/>
      <c r="Q256" s="142"/>
      <c r="R256" s="142"/>
      <c r="S256" s="312"/>
      <c r="T256" s="312"/>
      <c r="U256" s="312"/>
    </row>
    <row r="257" spans="1:22" ht="25.5">
      <c r="A257" s="141" t="s">
        <v>1140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M257" s="14" t="s">
        <v>1948</v>
      </c>
      <c r="N257" s="14" t="s">
        <v>1948</v>
      </c>
      <c r="O257" s="14" t="s">
        <v>1948</v>
      </c>
      <c r="P257" s="14" t="s">
        <v>1948</v>
      </c>
      <c r="Q257" s="14" t="s">
        <v>1948</v>
      </c>
      <c r="R257" s="14" t="s">
        <v>1948</v>
      </c>
      <c r="S257" s="14" t="s">
        <v>1948</v>
      </c>
      <c r="T257" s="11" t="s">
        <v>1948</v>
      </c>
      <c r="U257" s="11" t="s">
        <v>1948</v>
      </c>
      <c r="V257" s="11"/>
    </row>
    <row r="258" spans="1:22" ht="12.75">
      <c r="A258" s="141" t="s">
        <v>765</v>
      </c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M258" s="14" t="s">
        <v>1948</v>
      </c>
      <c r="N258" s="14" t="s">
        <v>1948</v>
      </c>
      <c r="O258" s="14" t="s">
        <v>1948</v>
      </c>
      <c r="P258" s="14" t="s">
        <v>1948</v>
      </c>
      <c r="Q258" s="14" t="s">
        <v>1948</v>
      </c>
      <c r="R258" s="14" t="s">
        <v>1948</v>
      </c>
      <c r="S258" s="14" t="s">
        <v>1948</v>
      </c>
      <c r="T258" s="11" t="s">
        <v>1948</v>
      </c>
      <c r="U258" s="11" t="s">
        <v>1948</v>
      </c>
      <c r="V258" s="11"/>
    </row>
    <row r="259" spans="1:22" ht="12.75">
      <c r="A259" s="141" t="s">
        <v>1859</v>
      </c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M259" s="14" t="s">
        <v>1948</v>
      </c>
      <c r="N259" s="14" t="s">
        <v>1948</v>
      </c>
      <c r="O259" s="14" t="s">
        <v>1948</v>
      </c>
      <c r="P259" s="14" t="s">
        <v>1948</v>
      </c>
      <c r="Q259" s="14" t="s">
        <v>1948</v>
      </c>
      <c r="R259" s="14" t="s">
        <v>1948</v>
      </c>
      <c r="S259" s="14" t="s">
        <v>1948</v>
      </c>
      <c r="T259" s="11" t="s">
        <v>1948</v>
      </c>
      <c r="U259" s="11" t="s">
        <v>1948</v>
      </c>
      <c r="V259" s="11"/>
    </row>
    <row r="260" spans="1:22" ht="12.75">
      <c r="A260" s="141" t="s">
        <v>1860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M260" s="14" t="s">
        <v>1948</v>
      </c>
      <c r="N260" s="14" t="s">
        <v>1948</v>
      </c>
      <c r="O260" s="14" t="s">
        <v>1948</v>
      </c>
      <c r="P260" s="14" t="s">
        <v>1948</v>
      </c>
      <c r="Q260" s="14" t="s">
        <v>1948</v>
      </c>
      <c r="R260" s="14" t="s">
        <v>1948</v>
      </c>
      <c r="S260" s="14" t="s">
        <v>1948</v>
      </c>
      <c r="T260" s="11" t="s">
        <v>1948</v>
      </c>
      <c r="U260" s="11" t="s">
        <v>1948</v>
      </c>
      <c r="V260" s="11"/>
    </row>
    <row r="261" spans="1:22" ht="25.5">
      <c r="A261" s="141" t="s">
        <v>2227</v>
      </c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M261" s="14" t="s">
        <v>1948</v>
      </c>
      <c r="N261" s="14" t="s">
        <v>1948</v>
      </c>
      <c r="O261" s="14" t="s">
        <v>1948</v>
      </c>
      <c r="P261" s="14" t="s">
        <v>1948</v>
      </c>
      <c r="Q261" s="14" t="s">
        <v>1948</v>
      </c>
      <c r="R261" s="14" t="s">
        <v>1948</v>
      </c>
      <c r="S261" s="14" t="s">
        <v>1948</v>
      </c>
      <c r="T261" s="11" t="s">
        <v>1948</v>
      </c>
      <c r="U261" s="11" t="s">
        <v>1948</v>
      </c>
      <c r="V261" s="11"/>
    </row>
    <row r="262" spans="1:22" ht="12.75">
      <c r="A262" s="141" t="s">
        <v>612</v>
      </c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M262" s="14" t="s">
        <v>1948</v>
      </c>
      <c r="N262" s="14" t="s">
        <v>1948</v>
      </c>
      <c r="O262" s="14" t="s">
        <v>1948</v>
      </c>
      <c r="P262" s="14" t="s">
        <v>1948</v>
      </c>
      <c r="Q262" s="14" t="s">
        <v>1948</v>
      </c>
      <c r="R262" s="14" t="s">
        <v>1948</v>
      </c>
      <c r="S262" s="14" t="s">
        <v>1948</v>
      </c>
      <c r="T262" s="11" t="s">
        <v>1948</v>
      </c>
      <c r="U262" s="11" t="s">
        <v>1948</v>
      </c>
      <c r="V262" s="11"/>
    </row>
    <row r="263" spans="1:22" ht="51">
      <c r="A263" s="141" t="s">
        <v>613</v>
      </c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M263" s="14" t="s">
        <v>1948</v>
      </c>
      <c r="N263" s="14" t="s">
        <v>1948</v>
      </c>
      <c r="O263" s="14" t="s">
        <v>1948</v>
      </c>
      <c r="P263" s="14" t="s">
        <v>1948</v>
      </c>
      <c r="Q263" s="14" t="s">
        <v>1948</v>
      </c>
      <c r="R263" s="14" t="s">
        <v>1948</v>
      </c>
      <c r="S263" s="14" t="s">
        <v>1948</v>
      </c>
      <c r="T263" s="11" t="s">
        <v>1948</v>
      </c>
      <c r="U263" s="11" t="s">
        <v>1948</v>
      </c>
      <c r="V263" s="11"/>
    </row>
    <row r="264" spans="1:22" ht="12.75">
      <c r="A264" s="141" t="s">
        <v>614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M264" s="128">
        <v>8308.9</v>
      </c>
      <c r="N264" s="128">
        <v>9448.3</v>
      </c>
      <c r="O264" s="128">
        <v>7452.5</v>
      </c>
      <c r="P264" s="128">
        <v>10435.1</v>
      </c>
      <c r="Q264" s="128">
        <v>11529.889980094755</v>
      </c>
      <c r="R264" s="128">
        <v>12774.534086354168</v>
      </c>
      <c r="S264" s="14">
        <v>14135.444119383126</v>
      </c>
      <c r="T264" s="110">
        <v>11942.483256396858</v>
      </c>
      <c r="U264" s="69">
        <v>10805.161348791264</v>
      </c>
      <c r="V264" s="357"/>
    </row>
    <row r="265" spans="1:22" ht="12.75">
      <c r="A265" s="141" t="s">
        <v>615</v>
      </c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M265" s="14" t="s">
        <v>1948</v>
      </c>
      <c r="N265" s="14" t="s">
        <v>1948</v>
      </c>
      <c r="O265" s="14" t="s">
        <v>1948</v>
      </c>
      <c r="P265" s="14" t="s">
        <v>1948</v>
      </c>
      <c r="Q265" s="14" t="s">
        <v>1948</v>
      </c>
      <c r="R265" s="14" t="s">
        <v>1948</v>
      </c>
      <c r="S265" s="14" t="s">
        <v>1948</v>
      </c>
      <c r="T265" s="14" t="s">
        <v>1948</v>
      </c>
      <c r="U265" s="14"/>
      <c r="V265" s="135"/>
    </row>
    <row r="266" spans="1:22" ht="12.75">
      <c r="A266" s="141" t="s">
        <v>616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M266" s="14" t="s">
        <v>1948</v>
      </c>
      <c r="N266" s="14" t="s">
        <v>1948</v>
      </c>
      <c r="O266" s="14" t="s">
        <v>1948</v>
      </c>
      <c r="P266" s="14" t="s">
        <v>1948</v>
      </c>
      <c r="Q266" s="14" t="s">
        <v>1948</v>
      </c>
      <c r="R266" s="14" t="s">
        <v>1948</v>
      </c>
      <c r="S266" s="14" t="s">
        <v>1948</v>
      </c>
      <c r="T266" s="14" t="s">
        <v>1948</v>
      </c>
      <c r="U266" s="14"/>
      <c r="V266" s="135"/>
    </row>
    <row r="267" spans="1:22" ht="25.5">
      <c r="A267" s="141" t="s">
        <v>617</v>
      </c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M267" s="128">
        <v>2221.2</v>
      </c>
      <c r="N267" s="128">
        <v>2896.5</v>
      </c>
      <c r="O267" s="128">
        <v>3211.9</v>
      </c>
      <c r="P267" s="128">
        <v>1037.9</v>
      </c>
      <c r="Q267" s="128">
        <v>1404.937696834412</v>
      </c>
      <c r="R267" s="128">
        <v>1221.7453004997378</v>
      </c>
      <c r="S267" s="14">
        <v>1233.7164083407415</v>
      </c>
      <c r="T267" s="110">
        <v>27103.567814297654</v>
      </c>
      <c r="U267" s="69">
        <v>28724.392440557927</v>
      </c>
      <c r="V267" s="357"/>
    </row>
    <row r="268" spans="1:22" ht="38.25">
      <c r="A268" s="141" t="s">
        <v>1110</v>
      </c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M268" s="14" t="s">
        <v>1948</v>
      </c>
      <c r="N268" s="14" t="s">
        <v>1948</v>
      </c>
      <c r="O268" s="14" t="s">
        <v>1948</v>
      </c>
      <c r="P268" s="14" t="s">
        <v>1948</v>
      </c>
      <c r="Q268" s="14" t="s">
        <v>1948</v>
      </c>
      <c r="R268" s="14" t="s">
        <v>1948</v>
      </c>
      <c r="S268" s="14" t="s">
        <v>1948</v>
      </c>
      <c r="T268" s="11" t="s">
        <v>1948</v>
      </c>
      <c r="U268" s="11" t="s">
        <v>1948</v>
      </c>
      <c r="V268" s="11"/>
    </row>
    <row r="269" spans="1:22" ht="12.75">
      <c r="A269" s="141" t="s">
        <v>447</v>
      </c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M269" s="128">
        <v>11672</v>
      </c>
      <c r="N269" s="128">
        <v>13377.1</v>
      </c>
      <c r="O269" s="128">
        <v>10053.2</v>
      </c>
      <c r="P269" s="128">
        <v>9174.9</v>
      </c>
      <c r="Q269" s="128">
        <v>7514.67375375183</v>
      </c>
      <c r="R269" s="128">
        <v>5599.648666508376</v>
      </c>
      <c r="S269" s="14">
        <v>6348.705071499105</v>
      </c>
      <c r="T269" s="110">
        <v>9821.469676279683</v>
      </c>
      <c r="U269" s="69">
        <v>10404.399462784997</v>
      </c>
      <c r="V269" s="357"/>
    </row>
    <row r="270" spans="1:22" ht="25.5">
      <c r="A270" s="141" t="s">
        <v>2246</v>
      </c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M270" s="128">
        <v>22320.2</v>
      </c>
      <c r="N270" s="128">
        <v>25546.6</v>
      </c>
      <c r="O270" s="128">
        <v>33125.9</v>
      </c>
      <c r="P270" s="128">
        <v>22349.5</v>
      </c>
      <c r="Q270" s="128">
        <v>25723.495569664134</v>
      </c>
      <c r="R270" s="128">
        <v>28609.04875917949</v>
      </c>
      <c r="S270" s="14">
        <v>29256.764991808905</v>
      </c>
      <c r="T270" s="110">
        <v>23118.208997461967</v>
      </c>
      <c r="U270" s="69">
        <v>23286.32562268261</v>
      </c>
      <c r="V270" s="357"/>
    </row>
    <row r="271" spans="1:22" ht="27.75" customHeight="1">
      <c r="A271" s="141" t="s">
        <v>2247</v>
      </c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M271" s="128">
        <v>94758.4</v>
      </c>
      <c r="N271" s="128">
        <v>109184</v>
      </c>
      <c r="O271" s="128">
        <v>103869.7</v>
      </c>
      <c r="P271" s="128">
        <v>102231.7</v>
      </c>
      <c r="Q271" s="128">
        <v>114610.7712008956</v>
      </c>
      <c r="R271" s="128">
        <v>140871.3987579059</v>
      </c>
      <c r="S271" s="14">
        <v>169465.48796995918</v>
      </c>
      <c r="T271" s="110">
        <v>145382.25061167858</v>
      </c>
      <c r="U271" s="69">
        <v>152915.15202905636</v>
      </c>
      <c r="V271" s="357"/>
    </row>
    <row r="272" spans="1:22" ht="15.75" customHeight="1">
      <c r="A272" s="141" t="s">
        <v>209</v>
      </c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M272" s="128"/>
      <c r="N272" s="128"/>
      <c r="O272" s="128"/>
      <c r="P272" s="128"/>
      <c r="Q272" s="128"/>
      <c r="R272" s="128"/>
      <c r="S272" s="14"/>
      <c r="T272" s="69"/>
      <c r="U272" s="14" t="s">
        <v>1948</v>
      </c>
      <c r="V272" s="59"/>
    </row>
    <row r="273" spans="1:22" ht="12.75">
      <c r="A273" s="129" t="s">
        <v>2243</v>
      </c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M273" s="309">
        <v>139280.7</v>
      </c>
      <c r="N273" s="309">
        <v>160452.5</v>
      </c>
      <c r="O273" s="309">
        <v>157713.2</v>
      </c>
      <c r="P273" s="309">
        <v>145229</v>
      </c>
      <c r="Q273" s="309">
        <v>160783.76820124072</v>
      </c>
      <c r="R273" s="309">
        <v>189076.37557044768</v>
      </c>
      <c r="S273" s="308">
        <v>220440.11856099105</v>
      </c>
      <c r="T273" s="388">
        <v>217367.98035611474</v>
      </c>
      <c r="U273" s="388">
        <v>226135.43090387317</v>
      </c>
      <c r="V273" s="389"/>
    </row>
    <row r="274" spans="1:11" ht="56.25" customHeight="1">
      <c r="A274" s="145" t="s">
        <v>1523</v>
      </c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1:18" ht="12.75">
      <c r="A275" s="146" t="s">
        <v>1947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42"/>
      <c r="M275" s="142"/>
      <c r="N275" s="142"/>
      <c r="O275" s="142"/>
      <c r="P275" s="142"/>
      <c r="Q275" s="142"/>
      <c r="R275" s="142"/>
    </row>
    <row r="276" spans="1:22" ht="25.5">
      <c r="A276" s="141" t="s">
        <v>1140</v>
      </c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M276" s="128">
        <v>178589.1</v>
      </c>
      <c r="N276" s="128">
        <v>252565.9</v>
      </c>
      <c r="O276" s="128">
        <v>327236.9</v>
      </c>
      <c r="P276" s="128">
        <v>353324.4</v>
      </c>
      <c r="Q276" s="128">
        <v>413879.1119599744</v>
      </c>
      <c r="R276" s="128">
        <v>562399.6847643489</v>
      </c>
      <c r="S276" s="14">
        <v>701719.2257360346</v>
      </c>
      <c r="T276" s="69">
        <v>618082.8790206503</v>
      </c>
      <c r="U276" s="69">
        <v>579768.3188635309</v>
      </c>
      <c r="V276" s="69"/>
    </row>
    <row r="277" spans="1:22" ht="12.75">
      <c r="A277" s="141" t="s">
        <v>765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M277" s="383">
        <v>23257.073679542405</v>
      </c>
      <c r="N277" s="128">
        <v>52653.6</v>
      </c>
      <c r="O277" s="128">
        <v>56606.3</v>
      </c>
      <c r="P277" s="128">
        <v>47935.7</v>
      </c>
      <c r="Q277" s="128">
        <v>50579.94295961563</v>
      </c>
      <c r="R277" s="128">
        <v>54001.80471087359</v>
      </c>
      <c r="S277" s="14">
        <v>53769.48233069441</v>
      </c>
      <c r="T277" s="69">
        <v>68115.63284009296</v>
      </c>
      <c r="U277" s="69">
        <v>71250.11750104872</v>
      </c>
      <c r="V277" s="69"/>
    </row>
    <row r="278" spans="1:22" ht="12.75">
      <c r="A278" s="141" t="s">
        <v>1859</v>
      </c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M278" s="383">
        <v>637459.6741229204</v>
      </c>
      <c r="N278" s="128">
        <v>768608</v>
      </c>
      <c r="O278" s="128">
        <v>1411499.3</v>
      </c>
      <c r="P278" s="128">
        <v>2063836.7</v>
      </c>
      <c r="Q278" s="128">
        <v>2508725.008905547</v>
      </c>
      <c r="R278" s="128">
        <v>2864427.3871205146</v>
      </c>
      <c r="S278" s="14">
        <v>3284442.028142212</v>
      </c>
      <c r="T278" s="69">
        <v>2885290.667005133</v>
      </c>
      <c r="U278" s="69">
        <v>3837221.7546598404</v>
      </c>
      <c r="V278" s="69"/>
    </row>
    <row r="279" spans="1:22" ht="12.75">
      <c r="A279" s="141" t="s">
        <v>1860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M279" s="383">
        <v>1563234.6</v>
      </c>
      <c r="N279" s="128">
        <v>1855839</v>
      </c>
      <c r="O279" s="128">
        <v>2553838.6</v>
      </c>
      <c r="P279" s="128">
        <v>3323171.2</v>
      </c>
      <c r="Q279" s="128">
        <v>4039959.4844380016</v>
      </c>
      <c r="R279" s="128">
        <v>4923325.556477061</v>
      </c>
      <c r="S279" s="14">
        <v>6055796.026237908</v>
      </c>
      <c r="T279" s="69">
        <v>4921506.104954987</v>
      </c>
      <c r="U279" s="69">
        <v>5737764.194526776</v>
      </c>
      <c r="V279" s="69"/>
    </row>
    <row r="280" spans="1:22" ht="25.5">
      <c r="A280" s="141" t="s">
        <v>2227</v>
      </c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M280" s="383">
        <v>349452.94490943576</v>
      </c>
      <c r="N280" s="128">
        <v>414074.4</v>
      </c>
      <c r="O280" s="128">
        <v>546841.3</v>
      </c>
      <c r="P280" s="128">
        <v>608002.6</v>
      </c>
      <c r="Q280" s="128">
        <v>726628.1502202635</v>
      </c>
      <c r="R280" s="128">
        <v>855594.3652407284</v>
      </c>
      <c r="S280" s="14">
        <v>1033694.6621332939</v>
      </c>
      <c r="T280" s="69">
        <v>1388437.0598321338</v>
      </c>
      <c r="U280" s="69">
        <v>1500490.8748857265</v>
      </c>
      <c r="V280" s="69"/>
    </row>
    <row r="281" spans="1:22" ht="12.75">
      <c r="A281" s="141" t="s">
        <v>612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M281" s="383">
        <v>464914.6545179453</v>
      </c>
      <c r="N281" s="128">
        <v>644602.7</v>
      </c>
      <c r="O281" s="128">
        <v>767615.3</v>
      </c>
      <c r="P281" s="128">
        <v>893552.4</v>
      </c>
      <c r="Q281" s="128">
        <v>1095588.4335883812</v>
      </c>
      <c r="R281" s="128">
        <v>1485551.251851953</v>
      </c>
      <c r="S281" s="14">
        <v>2040607.4962539081</v>
      </c>
      <c r="T281" s="69">
        <v>1905439.2830703708</v>
      </c>
      <c r="U281" s="69">
        <v>2348824.991467675</v>
      </c>
      <c r="V281" s="69"/>
    </row>
    <row r="282" spans="1:22" ht="51">
      <c r="A282" s="141" t="s">
        <v>613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M282" s="383">
        <v>1674795.2880491973</v>
      </c>
      <c r="N282" s="128">
        <v>1999227.8</v>
      </c>
      <c r="O282" s="128">
        <v>2311307.6</v>
      </c>
      <c r="P282" s="128">
        <v>2748555.5</v>
      </c>
      <c r="Q282" s="128">
        <v>3577346.4762265733</v>
      </c>
      <c r="R282" s="128">
        <v>4501383.491000809</v>
      </c>
      <c r="S282" s="14">
        <v>5898858.015798037</v>
      </c>
      <c r="T282" s="69">
        <v>4671449.104780966</v>
      </c>
      <c r="U282" s="69">
        <v>5845880.125099389</v>
      </c>
      <c r="V282" s="69"/>
    </row>
    <row r="283" spans="1:22" ht="12.75">
      <c r="A283" s="141" t="s">
        <v>614</v>
      </c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M283" s="383">
        <v>66492.48329475494</v>
      </c>
      <c r="N283" s="128">
        <v>77508.1</v>
      </c>
      <c r="O283" s="128">
        <v>117188.2</v>
      </c>
      <c r="P283" s="128">
        <v>129388.8</v>
      </c>
      <c r="Q283" s="128">
        <v>150490.43166807084</v>
      </c>
      <c r="R283" s="128">
        <v>199942.54705383664</v>
      </c>
      <c r="S283" s="14">
        <v>253174.9655391902</v>
      </c>
      <c r="T283" s="69">
        <v>238806.85903850792</v>
      </c>
      <c r="U283" s="69">
        <v>279009.3250155661</v>
      </c>
      <c r="V283" s="69"/>
    </row>
    <row r="284" spans="1:22" ht="12.75">
      <c r="A284" s="141" t="s">
        <v>615</v>
      </c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M284" s="383">
        <v>929734.2136618915</v>
      </c>
      <c r="N284" s="128">
        <v>1188477.6</v>
      </c>
      <c r="O284" s="128">
        <v>1586916.9</v>
      </c>
      <c r="P284" s="128">
        <v>1823878.5</v>
      </c>
      <c r="Q284" s="128">
        <v>2147807.1581244576</v>
      </c>
      <c r="R284" s="128">
        <v>2611610.455553849</v>
      </c>
      <c r="S284" s="14">
        <v>3073426.7499831016</v>
      </c>
      <c r="T284" s="69">
        <v>3040815.165138286</v>
      </c>
      <c r="U284" s="69">
        <v>3440790.4099923344</v>
      </c>
      <c r="V284" s="69"/>
    </row>
    <row r="285" spans="1:22" ht="12.75">
      <c r="A285" s="141" t="s">
        <v>616</v>
      </c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M285" s="128">
        <v>1915.9</v>
      </c>
      <c r="N285" s="128">
        <v>-0.3</v>
      </c>
      <c r="O285" s="14" t="s">
        <v>1948</v>
      </c>
      <c r="P285" s="14" t="s">
        <v>1948</v>
      </c>
      <c r="Q285" s="14" t="s">
        <v>1948</v>
      </c>
      <c r="R285" s="14" t="s">
        <v>1948</v>
      </c>
      <c r="S285" s="14" t="s">
        <v>1948</v>
      </c>
      <c r="T285" s="11" t="s">
        <v>1948</v>
      </c>
      <c r="U285" s="11" t="s">
        <v>1948</v>
      </c>
      <c r="V285" s="11"/>
    </row>
    <row r="286" spans="1:22" ht="25.5">
      <c r="A286" s="141" t="s">
        <v>617</v>
      </c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M286" s="383">
        <v>830454.582034728</v>
      </c>
      <c r="N286" s="128">
        <v>1044536.3</v>
      </c>
      <c r="O286" s="128">
        <v>1032166.2</v>
      </c>
      <c r="P286" s="128">
        <v>1344460.7</v>
      </c>
      <c r="Q286" s="128">
        <v>1682267.108159244</v>
      </c>
      <c r="R286" s="128">
        <v>2409008.5831393767</v>
      </c>
      <c r="S286" s="14">
        <v>3157386.891067644</v>
      </c>
      <c r="T286" s="69">
        <v>3325127.2928935243</v>
      </c>
      <c r="U286" s="69">
        <v>3763907.8321593693</v>
      </c>
      <c r="V286" s="69"/>
    </row>
    <row r="287" spans="1:22" ht="38.25">
      <c r="A287" s="141" t="s">
        <v>1110</v>
      </c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M287" s="128">
        <v>10579</v>
      </c>
      <c r="N287" s="128">
        <v>18556.8</v>
      </c>
      <c r="O287" s="14" t="s">
        <v>1948</v>
      </c>
      <c r="P287" s="14" t="s">
        <v>1948</v>
      </c>
      <c r="Q287" s="14" t="s">
        <v>1948</v>
      </c>
      <c r="R287" s="14" t="s">
        <v>1948</v>
      </c>
      <c r="S287" s="14" t="s">
        <v>1948</v>
      </c>
      <c r="T287" s="11" t="s">
        <v>1948</v>
      </c>
      <c r="U287" s="11" t="s">
        <v>1948</v>
      </c>
      <c r="V287" s="11"/>
    </row>
    <row r="288" spans="1:22" ht="12.75">
      <c r="A288" s="141" t="s">
        <v>447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M288" s="383">
        <v>43550.52383718636</v>
      </c>
      <c r="N288" s="128">
        <v>50693.2</v>
      </c>
      <c r="O288" s="128">
        <v>64932.5</v>
      </c>
      <c r="P288" s="128">
        <v>80953.2</v>
      </c>
      <c r="Q288" s="128">
        <v>101361.77241998202</v>
      </c>
      <c r="R288" s="128">
        <v>125658.8643932107</v>
      </c>
      <c r="S288" s="14">
        <v>159860.3290498656</v>
      </c>
      <c r="T288" s="69">
        <v>169894.37590811253</v>
      </c>
      <c r="U288" s="69">
        <v>178036.53144281142</v>
      </c>
      <c r="V288" s="69"/>
    </row>
    <row r="289" spans="1:22" ht="25.5">
      <c r="A289" s="141" t="s">
        <v>2246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M289" s="383">
        <v>51793.770163953275</v>
      </c>
      <c r="N289" s="128">
        <v>74747.1</v>
      </c>
      <c r="O289" s="128">
        <v>84343.3</v>
      </c>
      <c r="P289" s="128">
        <v>105447.8</v>
      </c>
      <c r="Q289" s="128">
        <v>123243.43547934557</v>
      </c>
      <c r="R289" s="128">
        <v>147225.5492265696</v>
      </c>
      <c r="S289" s="14">
        <v>189499.66614493573</v>
      </c>
      <c r="T289" s="69">
        <v>218345.2604265176</v>
      </c>
      <c r="U289" s="69">
        <v>238434.2624599014</v>
      </c>
      <c r="V289" s="69"/>
    </row>
    <row r="290" spans="1:22" ht="28.5" customHeight="1">
      <c r="A290" s="141" t="s">
        <v>2247</v>
      </c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M290" s="383">
        <v>100620.60499047868</v>
      </c>
      <c r="N290" s="128">
        <v>119581.4</v>
      </c>
      <c r="O290" s="128">
        <v>168919.3</v>
      </c>
      <c r="P290" s="128">
        <v>203768.4</v>
      </c>
      <c r="Q290" s="128">
        <v>273256.51935694634</v>
      </c>
      <c r="R290" s="128">
        <v>353262.3733693795</v>
      </c>
      <c r="S290" s="14">
        <v>408999.42248330615</v>
      </c>
      <c r="T290" s="69">
        <v>347871.82394776604</v>
      </c>
      <c r="U290" s="69">
        <v>345117.49660318677</v>
      </c>
      <c r="V290" s="69"/>
    </row>
    <row r="291" spans="1:22" ht="15.75" customHeight="1">
      <c r="A291" s="141" t="s">
        <v>209</v>
      </c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M291" s="128"/>
      <c r="N291" s="128"/>
      <c r="O291" s="128"/>
      <c r="P291" s="128"/>
      <c r="Q291" s="128"/>
      <c r="R291" s="128"/>
      <c r="S291" s="14"/>
      <c r="T291" s="69"/>
      <c r="U291" s="69">
        <v>7.45983</v>
      </c>
      <c r="V291" s="69"/>
    </row>
    <row r="292" spans="1:22" ht="12.75">
      <c r="A292" s="129" t="s">
        <v>2243</v>
      </c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M292" s="391">
        <v>6926844.511771353</v>
      </c>
      <c r="N292" s="309">
        <v>8561671.7</v>
      </c>
      <c r="O292" s="309">
        <v>11029411.6</v>
      </c>
      <c r="P292" s="309">
        <v>13726276</v>
      </c>
      <c r="Q292" s="309">
        <v>16891133.033506405</v>
      </c>
      <c r="R292" s="309">
        <v>21093391.913902514</v>
      </c>
      <c r="S292" s="308">
        <v>26311234.96090013</v>
      </c>
      <c r="T292" s="388">
        <v>23799181.508857045</v>
      </c>
      <c r="U292" s="388">
        <v>28166503.694507156</v>
      </c>
      <c r="V292" s="388"/>
    </row>
    <row r="293" spans="1:18" ht="12.75">
      <c r="A293" s="146" t="s">
        <v>1519</v>
      </c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42"/>
      <c r="M293" s="142"/>
      <c r="N293" s="142"/>
      <c r="O293" s="142"/>
      <c r="P293" s="142"/>
      <c r="Q293" s="142"/>
      <c r="R293" s="142"/>
    </row>
    <row r="294" spans="1:22" ht="25.5">
      <c r="A294" s="141" t="s">
        <v>1140</v>
      </c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M294" s="14" t="s">
        <v>1948</v>
      </c>
      <c r="N294" s="14" t="s">
        <v>1948</v>
      </c>
      <c r="O294" s="14" t="s">
        <v>1948</v>
      </c>
      <c r="P294" s="14" t="s">
        <v>1948</v>
      </c>
      <c r="Q294" s="14" t="s">
        <v>1948</v>
      </c>
      <c r="R294" s="14" t="s">
        <v>1948</v>
      </c>
      <c r="S294" s="14" t="s">
        <v>1948</v>
      </c>
      <c r="T294" s="14" t="s">
        <v>1948</v>
      </c>
      <c r="U294" s="14" t="s">
        <v>1948</v>
      </c>
      <c r="V294" s="14"/>
    </row>
    <row r="295" spans="1:22" ht="12.75">
      <c r="A295" s="141" t="s">
        <v>765</v>
      </c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M295" s="14" t="s">
        <v>1948</v>
      </c>
      <c r="N295" s="14" t="s">
        <v>1948</v>
      </c>
      <c r="O295" s="14" t="s">
        <v>1948</v>
      </c>
      <c r="P295" s="14" t="s">
        <v>1948</v>
      </c>
      <c r="Q295" s="14" t="s">
        <v>1948</v>
      </c>
      <c r="R295" s="14" t="s">
        <v>1948</v>
      </c>
      <c r="S295" s="14" t="s">
        <v>1948</v>
      </c>
      <c r="T295" s="14" t="s">
        <v>1948</v>
      </c>
      <c r="U295" s="14" t="s">
        <v>1948</v>
      </c>
      <c r="V295" s="14"/>
    </row>
    <row r="296" spans="1:22" ht="12.75">
      <c r="A296" s="141" t="s">
        <v>1859</v>
      </c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M296" s="14" t="s">
        <v>1948</v>
      </c>
      <c r="N296" s="14" t="s">
        <v>1948</v>
      </c>
      <c r="O296" s="14" t="s">
        <v>1948</v>
      </c>
      <c r="P296" s="14" t="s">
        <v>1948</v>
      </c>
      <c r="Q296" s="14" t="s">
        <v>1948</v>
      </c>
      <c r="R296" s="14" t="s">
        <v>1948</v>
      </c>
      <c r="S296" s="14" t="s">
        <v>1948</v>
      </c>
      <c r="T296" s="14" t="s">
        <v>1948</v>
      </c>
      <c r="U296" s="14" t="s">
        <v>1948</v>
      </c>
      <c r="V296" s="14"/>
    </row>
    <row r="297" spans="1:22" ht="12.75">
      <c r="A297" s="141" t="s">
        <v>1860</v>
      </c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M297" s="14" t="s">
        <v>1948</v>
      </c>
      <c r="N297" s="14" t="s">
        <v>1948</v>
      </c>
      <c r="O297" s="14" t="s">
        <v>1948</v>
      </c>
      <c r="P297" s="14" t="s">
        <v>1948</v>
      </c>
      <c r="Q297" s="14" t="s">
        <v>1948</v>
      </c>
      <c r="R297" s="14" t="s">
        <v>1948</v>
      </c>
      <c r="S297" s="14" t="s">
        <v>1948</v>
      </c>
      <c r="T297" s="14" t="s">
        <v>1948</v>
      </c>
      <c r="U297" s="14" t="s">
        <v>1948</v>
      </c>
      <c r="V297" s="14"/>
    </row>
    <row r="298" spans="1:22" ht="25.5">
      <c r="A298" s="141" t="s">
        <v>2227</v>
      </c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M298" s="14" t="s">
        <v>1948</v>
      </c>
      <c r="N298" s="14" t="s">
        <v>1948</v>
      </c>
      <c r="O298" s="14" t="s">
        <v>1948</v>
      </c>
      <c r="P298" s="14" t="s">
        <v>1948</v>
      </c>
      <c r="Q298" s="14" t="s">
        <v>1948</v>
      </c>
      <c r="R298" s="14" t="s">
        <v>1948</v>
      </c>
      <c r="S298" s="14" t="s">
        <v>1948</v>
      </c>
      <c r="T298" s="14" t="s">
        <v>1948</v>
      </c>
      <c r="U298" s="14" t="s">
        <v>1948</v>
      </c>
      <c r="V298" s="14"/>
    </row>
    <row r="299" spans="1:22" ht="12.75">
      <c r="A299" s="141" t="s">
        <v>612</v>
      </c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M299" s="14" t="s">
        <v>1948</v>
      </c>
      <c r="N299" s="14" t="s">
        <v>1948</v>
      </c>
      <c r="O299" s="14" t="s">
        <v>1948</v>
      </c>
      <c r="P299" s="14" t="s">
        <v>1948</v>
      </c>
      <c r="Q299" s="14" t="s">
        <v>1948</v>
      </c>
      <c r="R299" s="14" t="s">
        <v>1948</v>
      </c>
      <c r="S299" s="14" t="s">
        <v>1948</v>
      </c>
      <c r="T299" s="14" t="s">
        <v>1948</v>
      </c>
      <c r="U299" s="14" t="s">
        <v>1948</v>
      </c>
      <c r="V299" s="14"/>
    </row>
    <row r="300" spans="1:22" ht="51">
      <c r="A300" s="141" t="s">
        <v>613</v>
      </c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M300" s="14" t="s">
        <v>1948</v>
      </c>
      <c r="N300" s="14" t="s">
        <v>1948</v>
      </c>
      <c r="O300" s="14" t="s">
        <v>1948</v>
      </c>
      <c r="P300" s="14" t="s">
        <v>1948</v>
      </c>
      <c r="Q300" s="14" t="s">
        <v>1948</v>
      </c>
      <c r="R300" s="14" t="s">
        <v>1948</v>
      </c>
      <c r="S300" s="14" t="s">
        <v>1948</v>
      </c>
      <c r="T300" s="14" t="s">
        <v>1948</v>
      </c>
      <c r="U300" s="14" t="s">
        <v>1948</v>
      </c>
      <c r="V300" s="14"/>
    </row>
    <row r="301" spans="1:22" ht="12.75">
      <c r="A301" s="141" t="s">
        <v>614</v>
      </c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M301" s="14" t="s">
        <v>1948</v>
      </c>
      <c r="N301" s="14" t="s">
        <v>1948</v>
      </c>
      <c r="O301" s="14" t="s">
        <v>1948</v>
      </c>
      <c r="P301" s="14" t="s">
        <v>1948</v>
      </c>
      <c r="Q301" s="14" t="s">
        <v>1948</v>
      </c>
      <c r="R301" s="14" t="s">
        <v>1948</v>
      </c>
      <c r="S301" s="14" t="s">
        <v>1948</v>
      </c>
      <c r="T301" s="14" t="s">
        <v>1948</v>
      </c>
      <c r="U301" s="14" t="s">
        <v>1948</v>
      </c>
      <c r="V301" s="14"/>
    </row>
    <row r="302" spans="1:22" ht="12.75">
      <c r="A302" s="141" t="s">
        <v>615</v>
      </c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M302" s="14" t="s">
        <v>1948</v>
      </c>
      <c r="N302" s="14" t="s">
        <v>1948</v>
      </c>
      <c r="O302" s="14" t="s">
        <v>1948</v>
      </c>
      <c r="P302" s="14" t="s">
        <v>1948</v>
      </c>
      <c r="Q302" s="14" t="s">
        <v>1948</v>
      </c>
      <c r="R302" s="14" t="s">
        <v>1948</v>
      </c>
      <c r="S302" s="14" t="s">
        <v>1948</v>
      </c>
      <c r="T302" s="14" t="s">
        <v>1948</v>
      </c>
      <c r="U302" s="14" t="s">
        <v>1948</v>
      </c>
      <c r="V302" s="14"/>
    </row>
    <row r="303" spans="1:22" ht="12.75">
      <c r="A303" s="141" t="s">
        <v>616</v>
      </c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M303" s="128">
        <v>278389.9</v>
      </c>
      <c r="N303" s="128">
        <v>388012</v>
      </c>
      <c r="O303" s="128">
        <v>474141.7</v>
      </c>
      <c r="P303" s="128">
        <v>701152.5</v>
      </c>
      <c r="Q303" s="128">
        <v>977167.7121823971</v>
      </c>
      <c r="R303" s="128">
        <v>1253759.9800933746</v>
      </c>
      <c r="S303" s="14">
        <v>1537849.6771791587</v>
      </c>
      <c r="T303" s="69">
        <v>1707153.1474835817</v>
      </c>
      <c r="U303" s="69">
        <v>1754500.7100897804</v>
      </c>
      <c r="V303" s="357"/>
    </row>
    <row r="304" spans="1:22" ht="25.5">
      <c r="A304" s="141" t="s">
        <v>617</v>
      </c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M304" s="128">
        <v>1374.9</v>
      </c>
      <c r="N304" s="149" t="s">
        <v>1948</v>
      </c>
      <c r="O304" s="149" t="s">
        <v>1948</v>
      </c>
      <c r="P304" s="149" t="s">
        <v>1948</v>
      </c>
      <c r="Q304" s="149" t="s">
        <v>1948</v>
      </c>
      <c r="R304" s="149" t="s">
        <v>1948</v>
      </c>
      <c r="S304" s="14" t="s">
        <v>1948</v>
      </c>
      <c r="T304" s="14" t="s">
        <v>1948</v>
      </c>
      <c r="U304" s="14" t="s">
        <v>1948</v>
      </c>
      <c r="V304" s="14"/>
    </row>
    <row r="305" spans="1:22" ht="38.25">
      <c r="A305" s="141" t="s">
        <v>1110</v>
      </c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M305" s="14" t="s">
        <v>1948</v>
      </c>
      <c r="N305" s="14" t="s">
        <v>1948</v>
      </c>
      <c r="O305" s="14" t="s">
        <v>1948</v>
      </c>
      <c r="P305" s="14" t="s">
        <v>1948</v>
      </c>
      <c r="Q305" s="14" t="s">
        <v>1948</v>
      </c>
      <c r="R305" s="14" t="s">
        <v>1948</v>
      </c>
      <c r="S305" s="14" t="s">
        <v>1948</v>
      </c>
      <c r="T305" s="14" t="s">
        <v>1948</v>
      </c>
      <c r="U305" s="14" t="s">
        <v>1948</v>
      </c>
      <c r="V305" s="14"/>
    </row>
    <row r="306" spans="1:22" ht="12.75">
      <c r="A306" s="141" t="s">
        <v>447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M306" s="14" t="s">
        <v>1948</v>
      </c>
      <c r="N306" s="14" t="s">
        <v>1948</v>
      </c>
      <c r="O306" s="14" t="s">
        <v>1948</v>
      </c>
      <c r="P306" s="14" t="s">
        <v>1948</v>
      </c>
      <c r="Q306" s="14" t="s">
        <v>1948</v>
      </c>
      <c r="R306" s="14" t="s">
        <v>1948</v>
      </c>
      <c r="S306" s="14" t="s">
        <v>1948</v>
      </c>
      <c r="T306" s="14" t="s">
        <v>1948</v>
      </c>
      <c r="U306" s="14" t="s">
        <v>1948</v>
      </c>
      <c r="V306" s="14"/>
    </row>
    <row r="307" spans="1:22" ht="25.5">
      <c r="A307" s="141" t="s">
        <v>2246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M307" s="14" t="s">
        <v>1948</v>
      </c>
      <c r="N307" s="14" t="s">
        <v>1948</v>
      </c>
      <c r="O307" s="14" t="s">
        <v>1948</v>
      </c>
      <c r="P307" s="14" t="s">
        <v>1948</v>
      </c>
      <c r="Q307" s="14" t="s">
        <v>1948</v>
      </c>
      <c r="R307" s="14" t="s">
        <v>1948</v>
      </c>
      <c r="S307" s="14" t="s">
        <v>1948</v>
      </c>
      <c r="T307" s="14" t="s">
        <v>1948</v>
      </c>
      <c r="U307" s="14" t="s">
        <v>1948</v>
      </c>
      <c r="V307" s="14"/>
    </row>
    <row r="308" spans="1:22" ht="29.25" customHeight="1">
      <c r="A308" s="141" t="s">
        <v>2247</v>
      </c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M308" s="14" t="s">
        <v>1948</v>
      </c>
      <c r="N308" s="14" t="s">
        <v>1948</v>
      </c>
      <c r="O308" s="14" t="s">
        <v>1948</v>
      </c>
      <c r="P308" s="14" t="s">
        <v>1948</v>
      </c>
      <c r="Q308" s="14" t="s">
        <v>1948</v>
      </c>
      <c r="R308" s="14" t="s">
        <v>1948</v>
      </c>
      <c r="S308" s="14" t="s">
        <v>1948</v>
      </c>
      <c r="T308" s="14" t="s">
        <v>1948</v>
      </c>
      <c r="U308" s="14" t="s">
        <v>1948</v>
      </c>
      <c r="V308" s="14"/>
    </row>
    <row r="309" spans="1:22" ht="15.75" customHeight="1">
      <c r="A309" s="141" t="s">
        <v>209</v>
      </c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M309" s="14"/>
      <c r="N309" s="14"/>
      <c r="O309" s="14"/>
      <c r="P309" s="14"/>
      <c r="Q309" s="14"/>
      <c r="R309" s="14"/>
      <c r="S309" s="14"/>
      <c r="T309" s="14" t="s">
        <v>1948</v>
      </c>
      <c r="U309" s="14" t="s">
        <v>1948</v>
      </c>
      <c r="V309" s="14"/>
    </row>
    <row r="310" spans="1:22" ht="12.75">
      <c r="A310" s="129" t="s">
        <v>2243</v>
      </c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M310" s="309">
        <v>279764.8</v>
      </c>
      <c r="N310" s="309">
        <v>388012</v>
      </c>
      <c r="O310" s="309">
        <v>474141.7</v>
      </c>
      <c r="P310" s="309">
        <v>701152.5</v>
      </c>
      <c r="Q310" s="309">
        <v>977167.7121823971</v>
      </c>
      <c r="R310" s="309">
        <v>1253759.9800933746</v>
      </c>
      <c r="S310" s="308">
        <v>1537849.6771791587</v>
      </c>
      <c r="T310" s="388">
        <v>1707153.1474835817</v>
      </c>
      <c r="U310" s="388">
        <v>1754500.7100897804</v>
      </c>
      <c r="V310" s="389"/>
    </row>
    <row r="311" spans="1:22" ht="17.25" customHeight="1">
      <c r="A311" s="146" t="s">
        <v>1520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M311" s="128"/>
      <c r="N311" s="128"/>
      <c r="O311" s="128"/>
      <c r="P311" s="128"/>
      <c r="Q311" s="128"/>
      <c r="R311" s="128"/>
      <c r="S311" s="128"/>
      <c r="T311" s="128"/>
      <c r="U311" s="135"/>
      <c r="V311" s="135"/>
    </row>
    <row r="312" spans="1:22" ht="25.5">
      <c r="A312" s="141" t="s">
        <v>1140</v>
      </c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M312" s="128">
        <v>8418</v>
      </c>
      <c r="N312" s="128">
        <v>9959.5</v>
      </c>
      <c r="O312" s="128">
        <v>13464.5</v>
      </c>
      <c r="P312" s="128">
        <v>11899.4</v>
      </c>
      <c r="Q312" s="128">
        <v>13740.8102</v>
      </c>
      <c r="R312" s="128">
        <v>16803.639300000003</v>
      </c>
      <c r="S312" s="14">
        <v>18536.3523</v>
      </c>
      <c r="T312" s="69">
        <v>24980.870300000002</v>
      </c>
      <c r="U312" s="69">
        <v>22463.231399999997</v>
      </c>
      <c r="V312" s="357"/>
    </row>
    <row r="313" spans="1:22" ht="12.75">
      <c r="A313" s="141" t="s">
        <v>765</v>
      </c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M313" s="128">
        <v>1010.2</v>
      </c>
      <c r="N313" s="128">
        <v>1052.8</v>
      </c>
      <c r="O313" s="128">
        <v>1325</v>
      </c>
      <c r="P313" s="128">
        <v>882.2</v>
      </c>
      <c r="Q313" s="128">
        <v>808.3071000000001</v>
      </c>
      <c r="R313" s="128">
        <v>783.7443999999999</v>
      </c>
      <c r="S313" s="14">
        <v>994.9335</v>
      </c>
      <c r="T313" s="69">
        <v>1524.3005</v>
      </c>
      <c r="U313" s="69">
        <v>1802.5595</v>
      </c>
      <c r="V313" s="357"/>
    </row>
    <row r="314" spans="1:22" ht="12.75">
      <c r="A314" s="141" t="s">
        <v>1859</v>
      </c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M314" s="14" t="s">
        <v>1948</v>
      </c>
      <c r="N314" s="149" t="s">
        <v>1948</v>
      </c>
      <c r="O314" s="149" t="s">
        <v>1948</v>
      </c>
      <c r="P314" s="14" t="s">
        <v>1948</v>
      </c>
      <c r="Q314" s="14" t="s">
        <v>1948</v>
      </c>
      <c r="R314" s="14" t="s">
        <v>1948</v>
      </c>
      <c r="S314" s="14" t="s">
        <v>1948</v>
      </c>
      <c r="T314" s="11" t="s">
        <v>1948</v>
      </c>
      <c r="U314" s="11" t="s">
        <v>1948</v>
      </c>
      <c r="V314" s="11"/>
    </row>
    <row r="315" spans="1:22" ht="12.75">
      <c r="A315" s="141" t="s">
        <v>1860</v>
      </c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M315" s="14" t="s">
        <v>834</v>
      </c>
      <c r="N315" s="149" t="s">
        <v>834</v>
      </c>
      <c r="O315" s="149" t="s">
        <v>834</v>
      </c>
      <c r="P315" s="128">
        <v>495.6</v>
      </c>
      <c r="Q315" s="128">
        <v>1025.7157000000002</v>
      </c>
      <c r="R315" s="128">
        <v>1484.0575</v>
      </c>
      <c r="S315" s="14">
        <v>2266.5857</v>
      </c>
      <c r="T315" s="69">
        <v>2489.854</v>
      </c>
      <c r="U315" s="69">
        <v>2554.2947000000004</v>
      </c>
      <c r="V315" s="357"/>
    </row>
    <row r="316" spans="1:22" ht="25.5">
      <c r="A316" s="141" t="s">
        <v>2227</v>
      </c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M316" s="14" t="s">
        <v>1948</v>
      </c>
      <c r="N316" s="14" t="s">
        <v>1948</v>
      </c>
      <c r="O316" s="14" t="s">
        <v>1948</v>
      </c>
      <c r="P316" s="14" t="s">
        <v>1948</v>
      </c>
      <c r="Q316" s="14" t="s">
        <v>1948</v>
      </c>
      <c r="R316" s="14" t="s">
        <v>1948</v>
      </c>
      <c r="S316" s="14" t="s">
        <v>1948</v>
      </c>
      <c r="T316" s="11" t="s">
        <v>1948</v>
      </c>
      <c r="U316" s="11" t="s">
        <v>1948</v>
      </c>
      <c r="V316" s="11"/>
    </row>
    <row r="317" spans="1:22" ht="12.75">
      <c r="A317" s="141" t="s">
        <v>612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M317" s="128">
        <v>2708.6</v>
      </c>
      <c r="N317" s="128">
        <v>3287.1</v>
      </c>
      <c r="O317" s="128">
        <v>2895.2</v>
      </c>
      <c r="P317" s="128">
        <v>3056.7</v>
      </c>
      <c r="Q317" s="128">
        <v>3435.628</v>
      </c>
      <c r="R317" s="128">
        <v>5298.388</v>
      </c>
      <c r="S317" s="14">
        <v>5045.189</v>
      </c>
      <c r="T317" s="69">
        <v>4866.79</v>
      </c>
      <c r="U317" s="69">
        <v>6390.618</v>
      </c>
      <c r="V317" s="357"/>
    </row>
    <row r="318" spans="1:22" ht="51">
      <c r="A318" s="141" t="s">
        <v>613</v>
      </c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M318" s="14" t="s">
        <v>1948</v>
      </c>
      <c r="N318" s="14" t="s">
        <v>1948</v>
      </c>
      <c r="O318" s="14" t="s">
        <v>1948</v>
      </c>
      <c r="P318" s="14" t="s">
        <v>1948</v>
      </c>
      <c r="Q318" s="14" t="s">
        <v>1948</v>
      </c>
      <c r="R318" s="14" t="s">
        <v>1948</v>
      </c>
      <c r="S318" s="14" t="s">
        <v>1948</v>
      </c>
      <c r="T318" s="11" t="s">
        <v>1948</v>
      </c>
      <c r="U318" s="11" t="s">
        <v>1948</v>
      </c>
      <c r="V318" s="11"/>
    </row>
    <row r="319" spans="1:22" ht="12.75">
      <c r="A319" s="141" t="s">
        <v>614</v>
      </c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M319" s="14" t="s">
        <v>1948</v>
      </c>
      <c r="N319" s="14" t="s">
        <v>1948</v>
      </c>
      <c r="O319" s="14" t="s">
        <v>1948</v>
      </c>
      <c r="P319" s="14" t="s">
        <v>1948</v>
      </c>
      <c r="Q319" s="14" t="s">
        <v>1948</v>
      </c>
      <c r="R319" s="14" t="s">
        <v>1948</v>
      </c>
      <c r="S319" s="14" t="s">
        <v>1948</v>
      </c>
      <c r="T319" s="11" t="s">
        <v>1948</v>
      </c>
      <c r="U319" s="11" t="s">
        <v>1948</v>
      </c>
      <c r="V319" s="11"/>
    </row>
    <row r="320" spans="1:22" ht="12.75">
      <c r="A320" s="141" t="s">
        <v>615</v>
      </c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M320" s="14" t="s">
        <v>834</v>
      </c>
      <c r="N320" s="14" t="s">
        <v>834</v>
      </c>
      <c r="O320" s="14" t="s">
        <v>834</v>
      </c>
      <c r="P320" s="128">
        <v>4731.9</v>
      </c>
      <c r="Q320" s="128">
        <v>5226.208299999997</v>
      </c>
      <c r="R320" s="128">
        <v>5288.948300000005</v>
      </c>
      <c r="S320" s="14">
        <v>8270.87139999999</v>
      </c>
      <c r="T320" s="69">
        <v>18690.223499999993</v>
      </c>
      <c r="U320" s="69">
        <v>16248.928199999995</v>
      </c>
      <c r="V320" s="357"/>
    </row>
    <row r="321" spans="1:22" ht="12.75">
      <c r="A321" s="141" t="s">
        <v>616</v>
      </c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M321" s="14" t="s">
        <v>1948</v>
      </c>
      <c r="N321" s="14" t="s">
        <v>1948</v>
      </c>
      <c r="O321" s="14" t="s">
        <v>1948</v>
      </c>
      <c r="P321" s="14" t="s">
        <v>1948</v>
      </c>
      <c r="Q321" s="14" t="s">
        <v>1948</v>
      </c>
      <c r="R321" s="14" t="s">
        <v>1948</v>
      </c>
      <c r="S321" s="14" t="s">
        <v>1948</v>
      </c>
      <c r="T321" s="11" t="s">
        <v>1948</v>
      </c>
      <c r="U321" s="11" t="s">
        <v>1948</v>
      </c>
      <c r="V321" s="11"/>
    </row>
    <row r="322" spans="1:22" ht="25.5">
      <c r="A322" s="141" t="s">
        <v>617</v>
      </c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M322" s="128">
        <v>54588.8</v>
      </c>
      <c r="N322" s="128">
        <v>68723.6</v>
      </c>
      <c r="O322" s="128">
        <v>82026.8</v>
      </c>
      <c r="P322" s="128">
        <v>86135.1</v>
      </c>
      <c r="Q322" s="128">
        <v>114355.50169999998</v>
      </c>
      <c r="R322" s="128">
        <v>123309.77579600003</v>
      </c>
      <c r="S322" s="14">
        <v>140186.89825099998</v>
      </c>
      <c r="T322" s="69">
        <v>147682.59779799997</v>
      </c>
      <c r="U322" s="69">
        <v>145256.42382199995</v>
      </c>
      <c r="V322" s="357"/>
    </row>
    <row r="323" spans="1:22" ht="38.25">
      <c r="A323" s="141" t="s">
        <v>1110</v>
      </c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M323" s="128">
        <v>478148.7</v>
      </c>
      <c r="N323" s="128">
        <v>632732</v>
      </c>
      <c r="O323" s="128">
        <v>802513.8</v>
      </c>
      <c r="P323" s="128">
        <v>959089.9</v>
      </c>
      <c r="Q323" s="128">
        <v>1189163.0825999998</v>
      </c>
      <c r="R323" s="128">
        <v>1466356.9693</v>
      </c>
      <c r="S323" s="14">
        <v>1884401.2411200004</v>
      </c>
      <c r="T323" s="69">
        <v>2203213.3338</v>
      </c>
      <c r="U323" s="69">
        <v>2338182.638659999</v>
      </c>
      <c r="V323" s="357"/>
    </row>
    <row r="324" spans="1:22" ht="12.75">
      <c r="A324" s="141" t="s">
        <v>447</v>
      </c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M324" s="128">
        <v>222509</v>
      </c>
      <c r="N324" s="128">
        <v>250240.8</v>
      </c>
      <c r="O324" s="128">
        <v>319123.3</v>
      </c>
      <c r="P324" s="128">
        <v>392386</v>
      </c>
      <c r="Q324" s="128">
        <v>494804.7906</v>
      </c>
      <c r="R324" s="128">
        <v>616020.3909000001</v>
      </c>
      <c r="S324" s="14">
        <v>784848.3229999999</v>
      </c>
      <c r="T324" s="69">
        <v>932337.9983000001</v>
      </c>
      <c r="U324" s="69">
        <v>943024.7324000001</v>
      </c>
      <c r="V324" s="357"/>
    </row>
    <row r="325" spans="1:22" ht="25.5">
      <c r="A325" s="141" t="s">
        <v>2246</v>
      </c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M325" s="128">
        <v>239912.6</v>
      </c>
      <c r="N325" s="128">
        <v>271425.5</v>
      </c>
      <c r="O325" s="128">
        <v>352233.1</v>
      </c>
      <c r="P325" s="128">
        <v>424566.5</v>
      </c>
      <c r="Q325" s="128">
        <v>600652.6612999999</v>
      </c>
      <c r="R325" s="128">
        <v>763713.5086999999</v>
      </c>
      <c r="S325" s="14">
        <v>966960.9817</v>
      </c>
      <c r="T325" s="69">
        <v>1101384.2857</v>
      </c>
      <c r="U325" s="69">
        <v>1155290.3462</v>
      </c>
      <c r="V325" s="357"/>
    </row>
    <row r="326" spans="1:22" ht="30" customHeight="1">
      <c r="A326" s="141" t="s">
        <v>2247</v>
      </c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M326" s="128">
        <v>25695.5</v>
      </c>
      <c r="N326" s="128">
        <v>31579.2</v>
      </c>
      <c r="O326" s="128">
        <v>40159.2</v>
      </c>
      <c r="P326" s="128">
        <v>50329.8</v>
      </c>
      <c r="Q326" s="128">
        <v>63577.9621</v>
      </c>
      <c r="R326" s="128">
        <v>80352.43140000002</v>
      </c>
      <c r="S326" s="14">
        <v>103943.88639999999</v>
      </c>
      <c r="T326" s="69">
        <v>125856.7248</v>
      </c>
      <c r="U326" s="69">
        <v>127832.1146</v>
      </c>
      <c r="V326" s="357"/>
    </row>
    <row r="327" spans="1:22" ht="16.5" customHeight="1">
      <c r="A327" s="141" t="s">
        <v>209</v>
      </c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M327" s="128"/>
      <c r="N327" s="128"/>
      <c r="O327" s="128"/>
      <c r="P327" s="128"/>
      <c r="Q327" s="128"/>
      <c r="R327" s="128"/>
      <c r="S327" s="14"/>
      <c r="T327" s="69"/>
      <c r="U327" s="14" t="s">
        <v>1948</v>
      </c>
      <c r="V327" s="59"/>
    </row>
    <row r="328" spans="1:22" ht="12.75">
      <c r="A328" s="129" t="s">
        <v>2243</v>
      </c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M328" s="309">
        <v>1032991.3</v>
      </c>
      <c r="N328" s="309">
        <v>1269000.5</v>
      </c>
      <c r="O328" s="309">
        <v>1613740.9</v>
      </c>
      <c r="P328" s="309">
        <v>1933572.9</v>
      </c>
      <c r="Q328" s="309">
        <v>2486790.6676</v>
      </c>
      <c r="R328" s="309">
        <v>3079411.853596</v>
      </c>
      <c r="S328" s="308">
        <v>3915455.262371001</v>
      </c>
      <c r="T328" s="388">
        <v>4563026.978698001</v>
      </c>
      <c r="U328" s="388">
        <v>4759045.887482</v>
      </c>
      <c r="V328" s="389"/>
    </row>
    <row r="329" spans="1:21" ht="12.75">
      <c r="A329" s="146" t="s">
        <v>1521</v>
      </c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42"/>
      <c r="M329" s="128"/>
      <c r="N329" s="128"/>
      <c r="O329" s="128"/>
      <c r="P329" s="128"/>
      <c r="Q329" s="128"/>
      <c r="R329" s="128"/>
      <c r="S329" s="148"/>
      <c r="T329" s="128"/>
      <c r="U329" s="135"/>
    </row>
    <row r="330" spans="1:22" ht="25.5">
      <c r="A330" s="141" t="s">
        <v>1140</v>
      </c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M330" s="128">
        <v>386747.1</v>
      </c>
      <c r="N330" s="128">
        <v>404905.9</v>
      </c>
      <c r="O330" s="128">
        <v>432658.8</v>
      </c>
      <c r="P330" s="128">
        <v>498959.2</v>
      </c>
      <c r="Q330" s="128">
        <v>553665.0401598245</v>
      </c>
      <c r="R330" s="128">
        <v>615575.3445094896</v>
      </c>
      <c r="S330" s="14">
        <v>766319.0442398591</v>
      </c>
      <c r="T330" s="69">
        <v>861357.4113863058</v>
      </c>
      <c r="U330" s="69">
        <v>871005.3300486407</v>
      </c>
      <c r="V330" s="357"/>
    </row>
    <row r="331" spans="1:22" ht="12.75">
      <c r="A331" s="141" t="s">
        <v>765</v>
      </c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M331" s="128">
        <v>4768.4</v>
      </c>
      <c r="N331" s="128">
        <v>5704.3</v>
      </c>
      <c r="O331" s="128">
        <v>3797.2</v>
      </c>
      <c r="P331" s="128">
        <v>6692.6</v>
      </c>
      <c r="Q331" s="128">
        <v>6684.041171382411</v>
      </c>
      <c r="R331" s="128">
        <v>6826.626994267818</v>
      </c>
      <c r="S331" s="14">
        <v>7921.943632887035</v>
      </c>
      <c r="T331" s="69">
        <v>10999.839500477869</v>
      </c>
      <c r="U331" s="69">
        <v>8424.88117696944</v>
      </c>
      <c r="V331" s="357"/>
    </row>
    <row r="332" spans="1:22" ht="12.75">
      <c r="A332" s="141" t="s">
        <v>1859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M332" s="128">
        <v>970.2</v>
      </c>
      <c r="N332" s="128">
        <v>1192.5</v>
      </c>
      <c r="O332" s="128">
        <v>147.6</v>
      </c>
      <c r="P332" s="128">
        <v>450.6</v>
      </c>
      <c r="Q332" s="128">
        <v>720.7783712800415</v>
      </c>
      <c r="R332" s="128">
        <v>1100.4519297132995</v>
      </c>
      <c r="S332" s="14">
        <v>184.1640715661043</v>
      </c>
      <c r="T332" s="69">
        <v>113.7823719710119</v>
      </c>
      <c r="U332" s="69">
        <v>137.71446260028088</v>
      </c>
      <c r="V332" s="357"/>
    </row>
    <row r="333" spans="1:22" ht="12.75">
      <c r="A333" s="141" t="s">
        <v>1860</v>
      </c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M333" s="128">
        <v>82291.4</v>
      </c>
      <c r="N333" s="128">
        <v>41832.1</v>
      </c>
      <c r="O333" s="128">
        <v>37105.1</v>
      </c>
      <c r="P333" s="128">
        <v>64792.8</v>
      </c>
      <c r="Q333" s="128">
        <v>74985.3408729409</v>
      </c>
      <c r="R333" s="128">
        <v>100429.74714098993</v>
      </c>
      <c r="S333" s="14">
        <v>105873.1980471785</v>
      </c>
      <c r="T333" s="69">
        <v>81348.00343265731</v>
      </c>
      <c r="U333" s="69">
        <v>87505.60698001104</v>
      </c>
      <c r="V333" s="357"/>
    </row>
    <row r="334" spans="1:22" ht="25.5">
      <c r="A334" s="141" t="s">
        <v>2227</v>
      </c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M334" s="14" t="s">
        <v>834</v>
      </c>
      <c r="N334" s="14" t="s">
        <v>834</v>
      </c>
      <c r="O334" s="128">
        <v>1498</v>
      </c>
      <c r="P334" s="128">
        <v>405.1</v>
      </c>
      <c r="Q334" s="128">
        <v>353.48044519527747</v>
      </c>
      <c r="R334" s="128">
        <v>290.62601070964104</v>
      </c>
      <c r="S334" s="14">
        <v>272.75504623118593</v>
      </c>
      <c r="T334" s="69">
        <v>300.29405846540595</v>
      </c>
      <c r="U334" s="69">
        <v>287.2946070450457</v>
      </c>
      <c r="V334" s="357"/>
    </row>
    <row r="335" spans="1:22" ht="12.75">
      <c r="A335" s="141" t="s">
        <v>612</v>
      </c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M335" s="128">
        <v>45920.5</v>
      </c>
      <c r="N335" s="128">
        <v>55137.1</v>
      </c>
      <c r="O335" s="128">
        <v>76557.5</v>
      </c>
      <c r="P335" s="128">
        <v>93336.9</v>
      </c>
      <c r="Q335" s="128">
        <v>102934.71923202358</v>
      </c>
      <c r="R335" s="128">
        <v>143050.31480341565</v>
      </c>
      <c r="S335" s="14">
        <v>179672.62398865237</v>
      </c>
      <c r="T335" s="69">
        <v>191177.49034469805</v>
      </c>
      <c r="U335" s="69">
        <v>251539.49075833033</v>
      </c>
      <c r="V335" s="357"/>
    </row>
    <row r="336" spans="1:22" ht="51">
      <c r="A336" s="141" t="s">
        <v>613</v>
      </c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M336" s="128">
        <v>517841.9</v>
      </c>
      <c r="N336" s="128">
        <v>572993.1</v>
      </c>
      <c r="O336" s="128">
        <v>700882.7</v>
      </c>
      <c r="P336" s="128">
        <v>861903.3</v>
      </c>
      <c r="Q336" s="128">
        <v>1096240.6114063135</v>
      </c>
      <c r="R336" s="128">
        <v>1243599.2480842082</v>
      </c>
      <c r="S336" s="14">
        <v>1238869.551610752</v>
      </c>
      <c r="T336" s="69">
        <v>1389066.6181313826</v>
      </c>
      <c r="U336" s="69">
        <v>1527954.4491587377</v>
      </c>
      <c r="V336" s="357"/>
    </row>
    <row r="337" spans="1:22" ht="12.75">
      <c r="A337" s="141" t="s">
        <v>614</v>
      </c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M337" s="128">
        <v>17140.1</v>
      </c>
      <c r="N337" s="128">
        <v>11555.5</v>
      </c>
      <c r="O337" s="128">
        <v>18888.5</v>
      </c>
      <c r="P337" s="128">
        <v>32173.8</v>
      </c>
      <c r="Q337" s="128">
        <v>49511.09634229447</v>
      </c>
      <c r="R337" s="128">
        <v>79090.64165418592</v>
      </c>
      <c r="S337" s="14">
        <v>96749.02933876023</v>
      </c>
      <c r="T337" s="69">
        <v>98538.60273678573</v>
      </c>
      <c r="U337" s="69">
        <v>103940.6567996479</v>
      </c>
      <c r="V337" s="357"/>
    </row>
    <row r="338" spans="1:22" ht="12.75">
      <c r="A338" s="141" t="s">
        <v>615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M338" s="128">
        <v>48950.5</v>
      </c>
      <c r="N338" s="128">
        <v>55702.3</v>
      </c>
      <c r="O338" s="128">
        <v>55514.4</v>
      </c>
      <c r="P338" s="128">
        <v>68396.6</v>
      </c>
      <c r="Q338" s="128">
        <v>94562.79960947196</v>
      </c>
      <c r="R338" s="128">
        <v>133989.95653908385</v>
      </c>
      <c r="S338" s="14">
        <v>176582.80980357586</v>
      </c>
      <c r="T338" s="69">
        <v>190136.0910655077</v>
      </c>
      <c r="U338" s="69">
        <v>269719.09917739</v>
      </c>
      <c r="V338" s="357"/>
    </row>
    <row r="339" spans="1:22" ht="12.75">
      <c r="A339" s="141" t="s">
        <v>616</v>
      </c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M339" s="14" t="s">
        <v>1948</v>
      </c>
      <c r="N339" s="14" t="s">
        <v>1948</v>
      </c>
      <c r="O339" s="14" t="s">
        <v>1948</v>
      </c>
      <c r="P339" s="14" t="s">
        <v>1948</v>
      </c>
      <c r="Q339" s="14" t="s">
        <v>1948</v>
      </c>
      <c r="R339" s="14" t="s">
        <v>1948</v>
      </c>
      <c r="S339" s="14" t="s">
        <v>1948</v>
      </c>
      <c r="T339" s="11" t="s">
        <v>1948</v>
      </c>
      <c r="U339" s="11" t="s">
        <v>1948</v>
      </c>
      <c r="V339" s="11"/>
    </row>
    <row r="340" spans="1:22" ht="25.5">
      <c r="A340" s="141" t="s">
        <v>617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M340" s="128">
        <v>131116.7</v>
      </c>
      <c r="N340" s="128">
        <v>130592.5</v>
      </c>
      <c r="O340" s="128">
        <v>290621.4</v>
      </c>
      <c r="P340" s="128">
        <v>397148</v>
      </c>
      <c r="Q340" s="128">
        <v>489593.3096717141</v>
      </c>
      <c r="R340" s="128">
        <v>569356.1490833679</v>
      </c>
      <c r="S340" s="14">
        <v>660641.7219495857</v>
      </c>
      <c r="T340" s="69">
        <v>727860.7421993652</v>
      </c>
      <c r="U340" s="69">
        <v>846454.7829536991</v>
      </c>
      <c r="V340" s="357"/>
    </row>
    <row r="341" spans="1:22" ht="38.25">
      <c r="A341" s="141" t="s">
        <v>1110</v>
      </c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M341" s="14" t="s">
        <v>1948</v>
      </c>
      <c r="N341" s="14" t="s">
        <v>1948</v>
      </c>
      <c r="O341" s="14" t="s">
        <v>1948</v>
      </c>
      <c r="P341" s="14" t="s">
        <v>1948</v>
      </c>
      <c r="Q341" s="14" t="s">
        <v>1948</v>
      </c>
      <c r="R341" s="14" t="s">
        <v>1948</v>
      </c>
      <c r="S341" s="14" t="s">
        <v>1948</v>
      </c>
      <c r="T341" s="11" t="s">
        <v>1948</v>
      </c>
      <c r="U341" s="11" t="s">
        <v>1948</v>
      </c>
      <c r="V341" s="11"/>
    </row>
    <row r="342" spans="1:22" ht="12.75">
      <c r="A342" s="141" t="s">
        <v>447</v>
      </c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M342" s="128">
        <v>6600.8</v>
      </c>
      <c r="N342" s="128">
        <v>8607.5</v>
      </c>
      <c r="O342" s="128">
        <v>10289.6</v>
      </c>
      <c r="P342" s="128">
        <v>14413.3</v>
      </c>
      <c r="Q342" s="128">
        <v>18747.75339884066</v>
      </c>
      <c r="R342" s="128">
        <v>24506.17439052626</v>
      </c>
      <c r="S342" s="14">
        <v>21902.403005373733</v>
      </c>
      <c r="T342" s="69">
        <v>25427.261038194007</v>
      </c>
      <c r="U342" s="69">
        <v>29435.84308117805</v>
      </c>
      <c r="V342" s="357"/>
    </row>
    <row r="343" spans="1:22" ht="25.5">
      <c r="A343" s="141" t="s">
        <v>2246</v>
      </c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M343" s="128">
        <v>18141.9</v>
      </c>
      <c r="N343" s="128">
        <v>16688.9</v>
      </c>
      <c r="O343" s="128">
        <v>19355</v>
      </c>
      <c r="P343" s="128">
        <v>23696.4</v>
      </c>
      <c r="Q343" s="128">
        <v>28886.500259768716</v>
      </c>
      <c r="R343" s="128">
        <v>25779.239731309877</v>
      </c>
      <c r="S343" s="14">
        <v>27502.04078776022</v>
      </c>
      <c r="T343" s="69">
        <v>29376.039949771835</v>
      </c>
      <c r="U343" s="69">
        <v>34532.35724813589</v>
      </c>
      <c r="V343" s="357"/>
    </row>
    <row r="344" spans="1:22" ht="25.5" customHeight="1">
      <c r="A344" s="141" t="s">
        <v>2247</v>
      </c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M344" s="128">
        <v>4800.1</v>
      </c>
      <c r="N344" s="128">
        <v>8640</v>
      </c>
      <c r="O344" s="128">
        <v>10822.5</v>
      </c>
      <c r="P344" s="128">
        <v>18485.9</v>
      </c>
      <c r="Q344" s="128">
        <v>21465.68819809033</v>
      </c>
      <c r="R344" s="128">
        <v>26031.19905522326</v>
      </c>
      <c r="S344" s="14">
        <v>34427.295937766525</v>
      </c>
      <c r="T344" s="69">
        <v>42586.10272674015</v>
      </c>
      <c r="U344" s="69">
        <v>42051.44737553601</v>
      </c>
      <c r="V344" s="357"/>
    </row>
    <row r="345" spans="1:22" ht="15.75" customHeight="1">
      <c r="A345" s="141" t="s">
        <v>209</v>
      </c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M345" s="128"/>
      <c r="N345" s="128"/>
      <c r="O345" s="128"/>
      <c r="P345" s="128"/>
      <c r="Q345" s="128"/>
      <c r="R345" s="128"/>
      <c r="S345" s="14"/>
      <c r="T345" s="69"/>
      <c r="U345" s="69">
        <v>22</v>
      </c>
      <c r="V345" s="357"/>
    </row>
    <row r="346" spans="1:22" ht="12.75">
      <c r="A346" s="129" t="s">
        <v>2243</v>
      </c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M346" s="309">
        <v>1265289.5</v>
      </c>
      <c r="N346" s="309">
        <v>1313551.8</v>
      </c>
      <c r="O346" s="309">
        <v>1658138.2</v>
      </c>
      <c r="P346" s="309">
        <v>2080854.4</v>
      </c>
      <c r="Q346" s="309">
        <v>2538351.1591391405</v>
      </c>
      <c r="R346" s="309">
        <v>2969625.7199264914</v>
      </c>
      <c r="S346" s="308">
        <v>3316918.5814599497</v>
      </c>
      <c r="T346" s="388">
        <v>3648288.2789423233</v>
      </c>
      <c r="U346" s="388">
        <v>4073010.9538279213</v>
      </c>
      <c r="V346" s="389"/>
    </row>
    <row r="347" spans="1:21" ht="25.5">
      <c r="A347" s="146" t="s">
        <v>1522</v>
      </c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42"/>
      <c r="M347" s="142"/>
      <c r="N347" s="142"/>
      <c r="O347" s="142"/>
      <c r="P347" s="142"/>
      <c r="Q347" s="142"/>
      <c r="R347" s="142"/>
      <c r="U347" s="135"/>
    </row>
    <row r="348" spans="1:22" ht="25.5">
      <c r="A348" s="141" t="s">
        <v>1140</v>
      </c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M348" s="14" t="s">
        <v>1948</v>
      </c>
      <c r="N348" s="14" t="s">
        <v>1948</v>
      </c>
      <c r="O348" s="14" t="s">
        <v>1948</v>
      </c>
      <c r="P348" s="14" t="s">
        <v>1948</v>
      </c>
      <c r="Q348" s="14" t="s">
        <v>1948</v>
      </c>
      <c r="R348" s="14" t="s">
        <v>1948</v>
      </c>
      <c r="S348" s="14" t="s">
        <v>1948</v>
      </c>
      <c r="T348" s="14" t="s">
        <v>1948</v>
      </c>
      <c r="U348" s="14" t="s">
        <v>1948</v>
      </c>
      <c r="V348" s="14"/>
    </row>
    <row r="349" spans="1:22" ht="12.75">
      <c r="A349" s="141" t="s">
        <v>765</v>
      </c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M349" s="14" t="s">
        <v>1948</v>
      </c>
      <c r="N349" s="14" t="s">
        <v>1948</v>
      </c>
      <c r="O349" s="14" t="s">
        <v>1948</v>
      </c>
      <c r="P349" s="14" t="s">
        <v>1948</v>
      </c>
      <c r="Q349" s="14" t="s">
        <v>1948</v>
      </c>
      <c r="R349" s="14" t="s">
        <v>1948</v>
      </c>
      <c r="S349" s="14" t="s">
        <v>1948</v>
      </c>
      <c r="T349" s="14" t="s">
        <v>1948</v>
      </c>
      <c r="U349" s="14" t="s">
        <v>1948</v>
      </c>
      <c r="V349" s="14"/>
    </row>
    <row r="350" spans="1:22" ht="12.75">
      <c r="A350" s="141" t="s">
        <v>1859</v>
      </c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M350" s="14" t="s">
        <v>1948</v>
      </c>
      <c r="N350" s="14" t="s">
        <v>1948</v>
      </c>
      <c r="O350" s="14" t="s">
        <v>1948</v>
      </c>
      <c r="P350" s="14" t="s">
        <v>1948</v>
      </c>
      <c r="Q350" s="14" t="s">
        <v>1948</v>
      </c>
      <c r="R350" s="14" t="s">
        <v>1948</v>
      </c>
      <c r="S350" s="14" t="s">
        <v>1948</v>
      </c>
      <c r="T350" s="14" t="s">
        <v>1948</v>
      </c>
      <c r="U350" s="14" t="s">
        <v>1948</v>
      </c>
      <c r="V350" s="14"/>
    </row>
    <row r="351" spans="1:22" ht="12.75">
      <c r="A351" s="141" t="s">
        <v>1860</v>
      </c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M351" s="14" t="s">
        <v>1948</v>
      </c>
      <c r="N351" s="14" t="s">
        <v>1948</v>
      </c>
      <c r="O351" s="14" t="s">
        <v>1948</v>
      </c>
      <c r="P351" s="14" t="s">
        <v>1948</v>
      </c>
      <c r="Q351" s="14" t="s">
        <v>1948</v>
      </c>
      <c r="R351" s="14" t="s">
        <v>1948</v>
      </c>
      <c r="S351" s="14" t="s">
        <v>1948</v>
      </c>
      <c r="T351" s="14" t="s">
        <v>1948</v>
      </c>
      <c r="U351" s="14" t="s">
        <v>1948</v>
      </c>
      <c r="V351" s="14"/>
    </row>
    <row r="352" spans="1:22" ht="25.5">
      <c r="A352" s="141" t="s">
        <v>2227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M352" s="14" t="s">
        <v>1948</v>
      </c>
      <c r="N352" s="14" t="s">
        <v>1948</v>
      </c>
      <c r="O352" s="14" t="s">
        <v>1948</v>
      </c>
      <c r="P352" s="14" t="s">
        <v>1948</v>
      </c>
      <c r="Q352" s="14" t="s">
        <v>1948</v>
      </c>
      <c r="R352" s="14" t="s">
        <v>1948</v>
      </c>
      <c r="S352" s="14" t="s">
        <v>1948</v>
      </c>
      <c r="T352" s="14" t="s">
        <v>1948</v>
      </c>
      <c r="U352" s="14" t="s">
        <v>1948</v>
      </c>
      <c r="V352" s="14"/>
    </row>
    <row r="353" spans="1:22" ht="12.75">
      <c r="A353" s="141" t="s">
        <v>612</v>
      </c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M353" s="14" t="s">
        <v>1948</v>
      </c>
      <c r="N353" s="14" t="s">
        <v>1948</v>
      </c>
      <c r="O353" s="14" t="s">
        <v>1948</v>
      </c>
      <c r="P353" s="14" t="s">
        <v>1948</v>
      </c>
      <c r="Q353" s="14" t="s">
        <v>1948</v>
      </c>
      <c r="R353" s="14" t="s">
        <v>1948</v>
      </c>
      <c r="S353" s="14" t="s">
        <v>1948</v>
      </c>
      <c r="T353" s="14" t="s">
        <v>1948</v>
      </c>
      <c r="U353" s="14" t="s">
        <v>1948</v>
      </c>
      <c r="V353" s="14"/>
    </row>
    <row r="354" spans="1:22" ht="51">
      <c r="A354" s="141" t="s">
        <v>613</v>
      </c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M354" s="14" t="s">
        <v>1948</v>
      </c>
      <c r="N354" s="14" t="s">
        <v>1948</v>
      </c>
      <c r="O354" s="14" t="s">
        <v>1948</v>
      </c>
      <c r="P354" s="14" t="s">
        <v>1948</v>
      </c>
      <c r="Q354" s="14" t="s">
        <v>1948</v>
      </c>
      <c r="R354" s="14" t="s">
        <v>1948</v>
      </c>
      <c r="S354" s="14" t="s">
        <v>1948</v>
      </c>
      <c r="T354" s="14" t="s">
        <v>1948</v>
      </c>
      <c r="U354" s="14" t="s">
        <v>1948</v>
      </c>
      <c r="V354" s="14"/>
    </row>
    <row r="355" spans="1:22" ht="12.75">
      <c r="A355" s="141" t="s">
        <v>614</v>
      </c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M355" s="128">
        <v>4382.3</v>
      </c>
      <c r="N355" s="128">
        <v>4816.8</v>
      </c>
      <c r="O355" s="128">
        <v>3787.1</v>
      </c>
      <c r="P355" s="128">
        <v>6229.4</v>
      </c>
      <c r="Q355" s="128">
        <v>6722.1416</v>
      </c>
      <c r="R355" s="128">
        <v>7262.145509788593</v>
      </c>
      <c r="S355" s="14">
        <v>8045.432599999998</v>
      </c>
      <c r="T355" s="110">
        <v>6319.999999999999</v>
      </c>
      <c r="U355" s="69">
        <v>5662.700699999999</v>
      </c>
      <c r="V355" s="357"/>
    </row>
    <row r="356" spans="1:22" ht="12.75">
      <c r="A356" s="141" t="s">
        <v>615</v>
      </c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M356" s="14" t="s">
        <v>1948</v>
      </c>
      <c r="N356" s="14" t="s">
        <v>1948</v>
      </c>
      <c r="O356" s="14" t="s">
        <v>1948</v>
      </c>
      <c r="P356" s="14" t="s">
        <v>1948</v>
      </c>
      <c r="Q356" s="14" t="s">
        <v>1948</v>
      </c>
      <c r="R356" s="14" t="s">
        <v>1948</v>
      </c>
      <c r="S356" s="14" t="s">
        <v>1948</v>
      </c>
      <c r="T356" s="11" t="s">
        <v>1948</v>
      </c>
      <c r="U356" s="11" t="s">
        <v>1948</v>
      </c>
      <c r="V356" s="11"/>
    </row>
    <row r="357" spans="1:22" ht="12.75">
      <c r="A357" s="141" t="s">
        <v>616</v>
      </c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M357" s="14" t="s">
        <v>1948</v>
      </c>
      <c r="N357" s="14" t="s">
        <v>1948</v>
      </c>
      <c r="O357" s="14" t="s">
        <v>1948</v>
      </c>
      <c r="P357" s="14" t="s">
        <v>1948</v>
      </c>
      <c r="Q357" s="14" t="s">
        <v>1948</v>
      </c>
      <c r="R357" s="14" t="s">
        <v>1948</v>
      </c>
      <c r="S357" s="14" t="s">
        <v>1948</v>
      </c>
      <c r="T357" s="11" t="s">
        <v>1948</v>
      </c>
      <c r="U357" s="11" t="s">
        <v>1948</v>
      </c>
      <c r="V357" s="11"/>
    </row>
    <row r="358" spans="1:22" ht="25.5">
      <c r="A358" s="141" t="s">
        <v>617</v>
      </c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M358" s="128">
        <v>2221.2</v>
      </c>
      <c r="N358" s="128">
        <v>2896.5</v>
      </c>
      <c r="O358" s="128">
        <v>3211.9</v>
      </c>
      <c r="P358" s="128">
        <v>1037.9</v>
      </c>
      <c r="Q358" s="128">
        <v>1361.7233</v>
      </c>
      <c r="R358" s="128">
        <v>1158.52595</v>
      </c>
      <c r="S358" s="14">
        <v>1169.5611999999999</v>
      </c>
      <c r="T358" s="110">
        <v>19932.363649790368</v>
      </c>
      <c r="U358" s="69">
        <v>21079.711799999997</v>
      </c>
      <c r="V358" s="357"/>
    </row>
    <row r="359" spans="1:22" ht="38.25">
      <c r="A359" s="141" t="s">
        <v>1110</v>
      </c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M359" s="14" t="s">
        <v>1948</v>
      </c>
      <c r="N359" s="14" t="s">
        <v>1948</v>
      </c>
      <c r="O359" s="14" t="s">
        <v>1948</v>
      </c>
      <c r="P359" s="14" t="s">
        <v>1948</v>
      </c>
      <c r="Q359" s="14" t="s">
        <v>1948</v>
      </c>
      <c r="R359" s="14" t="s">
        <v>1948</v>
      </c>
      <c r="S359" s="14" t="s">
        <v>1948</v>
      </c>
      <c r="T359" s="11" t="s">
        <v>1948</v>
      </c>
      <c r="U359" s="11" t="s">
        <v>1948</v>
      </c>
      <c r="V359" s="11"/>
    </row>
    <row r="360" spans="1:22" ht="12.75">
      <c r="A360" s="141" t="s">
        <v>447</v>
      </c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>
        <v>7312.7</v>
      </c>
      <c r="N360" s="128">
        <v>8386.2</v>
      </c>
      <c r="O360" s="128">
        <v>5777.1</v>
      </c>
      <c r="P360" s="128">
        <v>5453</v>
      </c>
      <c r="Q360" s="128">
        <v>4378.513</v>
      </c>
      <c r="R360" s="128">
        <v>3673.8205555888535</v>
      </c>
      <c r="S360" s="14">
        <v>4053.3743999999992</v>
      </c>
      <c r="T360" s="110">
        <v>6552.528206538807</v>
      </c>
      <c r="U360" s="69">
        <v>6997.337200000001</v>
      </c>
      <c r="V360" s="357"/>
    </row>
    <row r="361" spans="1:22" ht="25.5">
      <c r="A361" s="141" t="s">
        <v>2246</v>
      </c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M361" s="128">
        <v>11604.8</v>
      </c>
      <c r="N361" s="128">
        <v>13008.2</v>
      </c>
      <c r="O361" s="128">
        <v>16649.8</v>
      </c>
      <c r="P361" s="128">
        <v>10944</v>
      </c>
      <c r="Q361" s="128">
        <v>12670.482199999997</v>
      </c>
      <c r="R361" s="128">
        <v>13760.43000936707</v>
      </c>
      <c r="S361" s="14">
        <v>13880.326799999997</v>
      </c>
      <c r="T361" s="110">
        <v>11233.518862855866</v>
      </c>
      <c r="U361" s="69">
        <v>11320.314800000002</v>
      </c>
      <c r="V361" s="357"/>
    </row>
    <row r="362" spans="1:22" ht="27" customHeight="1">
      <c r="A362" s="141" t="s">
        <v>2247</v>
      </c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M362" s="128">
        <v>50877.6</v>
      </c>
      <c r="N362" s="128">
        <v>58406.7</v>
      </c>
      <c r="O362" s="128">
        <v>53908.7</v>
      </c>
      <c r="P362" s="128">
        <v>52145.5</v>
      </c>
      <c r="Q362" s="128">
        <v>58768.264599999995</v>
      </c>
      <c r="R362" s="128">
        <v>62426.810337650044</v>
      </c>
      <c r="S362" s="14">
        <v>74091.1214</v>
      </c>
      <c r="T362" s="110">
        <v>69635.4733407171</v>
      </c>
      <c r="U362" s="69">
        <v>72935.97170000001</v>
      </c>
      <c r="V362" s="357"/>
    </row>
    <row r="363" spans="1:22" ht="15.75" customHeight="1">
      <c r="A363" s="141" t="s">
        <v>209</v>
      </c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M363" s="128"/>
      <c r="N363" s="128"/>
      <c r="O363" s="128"/>
      <c r="P363" s="128"/>
      <c r="Q363" s="128"/>
      <c r="R363" s="128"/>
      <c r="S363" s="14"/>
      <c r="T363" s="69"/>
      <c r="U363" s="14" t="s">
        <v>1948</v>
      </c>
      <c r="V363" s="59"/>
    </row>
    <row r="364" spans="1:22" ht="12.75">
      <c r="A364" s="129" t="s">
        <v>2243</v>
      </c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M364" s="309">
        <v>76398.7</v>
      </c>
      <c r="N364" s="309">
        <v>87514.4</v>
      </c>
      <c r="O364" s="309">
        <v>83334.6</v>
      </c>
      <c r="P364" s="309">
        <v>75810</v>
      </c>
      <c r="Q364" s="309">
        <v>83901.12469999999</v>
      </c>
      <c r="R364" s="309">
        <v>88281.73236239457</v>
      </c>
      <c r="S364" s="308">
        <v>101239.81640000001</v>
      </c>
      <c r="T364" s="388">
        <v>113673.88405990215</v>
      </c>
      <c r="U364" s="388">
        <v>117996.0362</v>
      </c>
      <c r="V364" s="389"/>
    </row>
    <row r="365" spans="1:21" ht="25.5">
      <c r="A365" s="145" t="s">
        <v>1524</v>
      </c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42"/>
      <c r="M365" s="142"/>
      <c r="N365" s="142"/>
      <c r="O365" s="142"/>
      <c r="P365" s="142"/>
      <c r="Q365" s="142"/>
      <c r="R365" s="142"/>
      <c r="U365" s="135"/>
    </row>
    <row r="366" spans="1:22" ht="25.5">
      <c r="A366" s="141" t="s">
        <v>1140</v>
      </c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M366" s="128">
        <v>170547.8</v>
      </c>
      <c r="N366" s="128">
        <v>198098.1</v>
      </c>
      <c r="O366" s="128">
        <v>218284.7</v>
      </c>
      <c r="P366" s="128">
        <v>192067</v>
      </c>
      <c r="Q366" s="128">
        <v>218106.8</v>
      </c>
      <c r="R366" s="128">
        <v>267127.1</v>
      </c>
      <c r="S366" s="128">
        <v>345337.7</v>
      </c>
      <c r="T366" s="383">
        <v>356260.30000000005</v>
      </c>
      <c r="U366" s="383">
        <v>351592.1</v>
      </c>
      <c r="V366" s="383">
        <v>413441.5</v>
      </c>
    </row>
    <row r="367" spans="1:22" ht="12.75">
      <c r="A367" s="141" t="s">
        <v>765</v>
      </c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M367" s="128">
        <v>8167.5</v>
      </c>
      <c r="N367" s="128">
        <v>10109.4</v>
      </c>
      <c r="O367" s="128">
        <v>10578.7</v>
      </c>
      <c r="P367" s="128">
        <v>15280.5</v>
      </c>
      <c r="Q367" s="128">
        <v>17436.3</v>
      </c>
      <c r="R367" s="128">
        <v>26766.8</v>
      </c>
      <c r="S367" s="128">
        <v>30199.7</v>
      </c>
      <c r="T367" s="383">
        <v>34246.9</v>
      </c>
      <c r="U367" s="383">
        <v>34247.6</v>
      </c>
      <c r="V367" s="383">
        <v>39402.3</v>
      </c>
    </row>
    <row r="368" spans="1:22" ht="12.75">
      <c r="A368" s="141" t="s">
        <v>1859</v>
      </c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M368" s="128">
        <v>229261.9</v>
      </c>
      <c r="N368" s="128">
        <v>264610.1</v>
      </c>
      <c r="O368" s="128">
        <v>318459.7</v>
      </c>
      <c r="P368" s="128">
        <v>342858.2</v>
      </c>
      <c r="Q368" s="128">
        <v>413503.3</v>
      </c>
      <c r="R368" s="128">
        <v>491823.2</v>
      </c>
      <c r="S368" s="128">
        <v>568354.1</v>
      </c>
      <c r="T368" s="383">
        <v>550831.5</v>
      </c>
      <c r="U368" s="383">
        <v>601392.8</v>
      </c>
      <c r="V368" s="383">
        <v>783491</v>
      </c>
    </row>
    <row r="369" spans="1:22" ht="12.75">
      <c r="A369" s="141" t="s">
        <v>1860</v>
      </c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M369" s="128">
        <v>801187.6</v>
      </c>
      <c r="N369" s="128">
        <v>1006180</v>
      </c>
      <c r="O369" s="128">
        <v>1169387.7</v>
      </c>
      <c r="P369" s="128">
        <v>1254637.9</v>
      </c>
      <c r="Q369" s="128">
        <v>1488098.4</v>
      </c>
      <c r="R369" s="128">
        <v>1903966.2</v>
      </c>
      <c r="S369" s="128">
        <v>2308673.4</v>
      </c>
      <c r="T369" s="383">
        <v>2138168.2</v>
      </c>
      <c r="U369" s="383">
        <v>2331846</v>
      </c>
      <c r="V369" s="383">
        <v>2863742.7</v>
      </c>
    </row>
    <row r="370" spans="1:22" ht="25.5">
      <c r="A370" s="141" t="s">
        <v>2227</v>
      </c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M370" s="128">
        <v>175917.4</v>
      </c>
      <c r="N370" s="128">
        <v>214964</v>
      </c>
      <c r="O370" s="128">
        <v>259843.2</v>
      </c>
      <c r="P370" s="128">
        <v>314943.4</v>
      </c>
      <c r="Q370" s="128">
        <v>377335.9</v>
      </c>
      <c r="R370" s="128">
        <v>469788.6</v>
      </c>
      <c r="S370" s="128">
        <v>548861.1</v>
      </c>
      <c r="T370" s="383">
        <v>631914.9</v>
      </c>
      <c r="U370" s="383">
        <v>698444.3</v>
      </c>
      <c r="V370" s="383">
        <v>836822.1</v>
      </c>
    </row>
    <row r="371" spans="1:22" ht="12.75">
      <c r="A371" s="141" t="s">
        <v>612</v>
      </c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M371" s="128">
        <v>310790.3</v>
      </c>
      <c r="N371" s="68">
        <v>285948.6</v>
      </c>
      <c r="O371" s="128">
        <v>377910.1</v>
      </c>
      <c r="P371" s="128">
        <v>481707.6</v>
      </c>
      <c r="Q371" s="128">
        <v>545593.5</v>
      </c>
      <c r="R371" s="128">
        <v>773660.3</v>
      </c>
      <c r="S371" s="128">
        <v>1056655.3</v>
      </c>
      <c r="T371" s="383">
        <v>975246.7999999999</v>
      </c>
      <c r="U371" s="383">
        <v>1132464.0999999999</v>
      </c>
      <c r="V371" s="383">
        <v>1366287.1</v>
      </c>
    </row>
    <row r="372" spans="1:22" ht="51">
      <c r="A372" s="141" t="s">
        <v>613</v>
      </c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M372" s="128">
        <v>195068.4</v>
      </c>
      <c r="N372" s="68">
        <v>290308.7</v>
      </c>
      <c r="O372" s="128">
        <v>439454.3</v>
      </c>
      <c r="P372" s="128">
        <v>549634.8</v>
      </c>
      <c r="Q372" s="128">
        <v>718445.2</v>
      </c>
      <c r="R372" s="128">
        <v>1123407.7</v>
      </c>
      <c r="S372" s="128">
        <v>1740237.1</v>
      </c>
      <c r="T372" s="383">
        <v>1416532.7</v>
      </c>
      <c r="U372" s="383">
        <v>2006821.8</v>
      </c>
      <c r="V372" s="383">
        <v>2532481.5</v>
      </c>
    </row>
    <row r="373" spans="1:22" ht="12.75">
      <c r="A373" s="141" t="s">
        <v>614</v>
      </c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M373" s="128">
        <v>34013.5</v>
      </c>
      <c r="N373" s="68">
        <v>35077.2</v>
      </c>
      <c r="O373" s="128">
        <v>48046.5</v>
      </c>
      <c r="P373" s="128">
        <v>49963.9</v>
      </c>
      <c r="Q373" s="128">
        <v>66501.7</v>
      </c>
      <c r="R373" s="128">
        <v>92010.1</v>
      </c>
      <c r="S373" s="128">
        <v>124200.2</v>
      </c>
      <c r="T373" s="383">
        <v>124694.4</v>
      </c>
      <c r="U373" s="383">
        <v>132554.30000000002</v>
      </c>
      <c r="V373" s="383">
        <v>157275</v>
      </c>
    </row>
    <row r="374" spans="1:22" ht="12.75">
      <c r="A374" s="141" t="s">
        <v>615</v>
      </c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M374" s="128">
        <v>387465</v>
      </c>
      <c r="N374" s="68">
        <v>521372.4</v>
      </c>
      <c r="O374" s="128">
        <v>678607.9</v>
      </c>
      <c r="P374" s="128">
        <v>783737.3</v>
      </c>
      <c r="Q374" s="128">
        <v>898679.3</v>
      </c>
      <c r="R374" s="128">
        <v>1056713.3</v>
      </c>
      <c r="S374" s="128">
        <v>1311127.4</v>
      </c>
      <c r="T374" s="383">
        <v>1384570</v>
      </c>
      <c r="U374" s="383">
        <v>1380374.5</v>
      </c>
      <c r="V374" s="383">
        <v>1659486.6</v>
      </c>
    </row>
    <row r="375" spans="1:22" ht="12.75">
      <c r="A375" s="141" t="s">
        <v>616</v>
      </c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M375" s="128">
        <v>140474.9</v>
      </c>
      <c r="N375" s="68">
        <v>179951.5</v>
      </c>
      <c r="O375" s="128">
        <v>209982.7</v>
      </c>
      <c r="P375" s="128">
        <v>299190.7</v>
      </c>
      <c r="Q375" s="128">
        <v>405771.8</v>
      </c>
      <c r="R375" s="128">
        <v>544853.5</v>
      </c>
      <c r="S375" s="128">
        <v>697547.7</v>
      </c>
      <c r="T375" s="383">
        <v>646331.5</v>
      </c>
      <c r="U375" s="383">
        <v>763222.7000000001</v>
      </c>
      <c r="V375" s="383">
        <v>911495.9</v>
      </c>
    </row>
    <row r="376" spans="1:22" ht="25.5">
      <c r="A376" s="141" t="s">
        <v>617</v>
      </c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M376" s="128">
        <v>269817.6</v>
      </c>
      <c r="N376" s="128">
        <v>366506.8</v>
      </c>
      <c r="O376" s="128">
        <v>430954.8</v>
      </c>
      <c r="P376" s="128">
        <v>628855.8</v>
      </c>
      <c r="Q376" s="128">
        <v>791862.3</v>
      </c>
      <c r="R376" s="128">
        <v>1089033.2</v>
      </c>
      <c r="S376" s="128">
        <v>1502582.3</v>
      </c>
      <c r="T376" s="383">
        <v>1639620.2</v>
      </c>
      <c r="U376" s="383">
        <v>1691471.4000000001</v>
      </c>
      <c r="V376" s="383">
        <v>2076924.4</v>
      </c>
    </row>
    <row r="377" spans="1:22" ht="38.25">
      <c r="A377" s="141" t="s">
        <v>1110</v>
      </c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M377" s="128">
        <v>466323</v>
      </c>
      <c r="N377" s="128">
        <v>618803.2</v>
      </c>
      <c r="O377" s="128">
        <v>768720.8</v>
      </c>
      <c r="P377" s="128">
        <v>920181.5</v>
      </c>
      <c r="Q377" s="128">
        <v>1146478.7</v>
      </c>
      <c r="R377" s="128">
        <v>1414237.6</v>
      </c>
      <c r="S377" s="128">
        <v>1818345.1</v>
      </c>
      <c r="T377" s="383">
        <v>2108149.3</v>
      </c>
      <c r="U377" s="383">
        <v>2248191.5</v>
      </c>
      <c r="V377" s="383">
        <v>2630178.5</v>
      </c>
    </row>
    <row r="378" spans="1:22" ht="12.75">
      <c r="A378" s="141" t="s">
        <v>447</v>
      </c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M378" s="128">
        <v>251214.9</v>
      </c>
      <c r="N378" s="128">
        <v>287071.3</v>
      </c>
      <c r="O378" s="128">
        <v>346787.4</v>
      </c>
      <c r="P378" s="128">
        <v>434410.3</v>
      </c>
      <c r="Q378" s="128">
        <v>556281.7</v>
      </c>
      <c r="R378" s="128">
        <v>692649.2</v>
      </c>
      <c r="S378" s="128">
        <v>878303.8</v>
      </c>
      <c r="T378" s="383">
        <v>1021705.6</v>
      </c>
      <c r="U378" s="383">
        <v>1046490.1</v>
      </c>
      <c r="V378" s="383">
        <v>1210824</v>
      </c>
    </row>
    <row r="379" spans="1:22" ht="25.5">
      <c r="A379" s="141" t="s">
        <v>2246</v>
      </c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M379" s="128">
        <v>271543.3</v>
      </c>
      <c r="N379" s="128">
        <v>311596.1</v>
      </c>
      <c r="O379" s="128">
        <v>401740.9</v>
      </c>
      <c r="P379" s="128">
        <v>477434.3</v>
      </c>
      <c r="Q379" s="128">
        <v>667696.5</v>
      </c>
      <c r="R379" s="128">
        <v>848678.2</v>
      </c>
      <c r="S379" s="128">
        <v>1071139.3</v>
      </c>
      <c r="T379" s="383">
        <v>1210173.3</v>
      </c>
      <c r="U379" s="383">
        <v>1276132</v>
      </c>
      <c r="V379" s="383">
        <v>1530446.9</v>
      </c>
    </row>
    <row r="380" spans="1:22" ht="29.25" customHeight="1">
      <c r="A380" s="141" t="s">
        <v>2247</v>
      </c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M380" s="128">
        <v>104307.5</v>
      </c>
      <c r="N380" s="128">
        <v>144390.6</v>
      </c>
      <c r="O380" s="128">
        <v>171177.3</v>
      </c>
      <c r="P380" s="128">
        <v>178363.5</v>
      </c>
      <c r="Q380" s="128">
        <v>224114.2</v>
      </c>
      <c r="R380" s="128">
        <v>281399.7</v>
      </c>
      <c r="S380" s="128">
        <v>358196.8</v>
      </c>
      <c r="T380" s="383">
        <v>383168.69999999995</v>
      </c>
      <c r="U380" s="383">
        <v>388437.1</v>
      </c>
      <c r="V380" s="383">
        <v>452349.4</v>
      </c>
    </row>
    <row r="381" spans="1:22" ht="15.75" customHeight="1">
      <c r="A381" s="141" t="s">
        <v>209</v>
      </c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M381" s="128"/>
      <c r="N381" s="128"/>
      <c r="O381" s="128"/>
      <c r="P381" s="128"/>
      <c r="Q381" s="128"/>
      <c r="R381" s="128"/>
      <c r="S381" s="128"/>
      <c r="T381" s="383"/>
      <c r="U381" s="69" t="s">
        <v>834</v>
      </c>
      <c r="V381" s="69" t="s">
        <v>834</v>
      </c>
    </row>
    <row r="382" spans="1:22" ht="12.75">
      <c r="A382" s="147" t="s">
        <v>1525</v>
      </c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M382" s="128">
        <v>3816100.6</v>
      </c>
      <c r="N382" s="128">
        <v>4734988</v>
      </c>
      <c r="O382" s="128">
        <v>5849936.7</v>
      </c>
      <c r="P382" s="128">
        <v>6923266.7</v>
      </c>
      <c r="Q382" s="128">
        <v>8535905.6</v>
      </c>
      <c r="R382" s="128">
        <v>11076114.699999997</v>
      </c>
      <c r="S382" s="128">
        <v>14359761.000000002</v>
      </c>
      <c r="T382" s="383">
        <v>14621614.399999999</v>
      </c>
      <c r="U382" s="383">
        <v>16083682.299999999</v>
      </c>
      <c r="V382" s="383">
        <v>19464648.9</v>
      </c>
    </row>
    <row r="383" spans="1:22" ht="25.5">
      <c r="A383" s="147" t="s">
        <v>1788</v>
      </c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M383" s="128">
        <v>1249000</v>
      </c>
      <c r="N383" s="128">
        <v>1496400</v>
      </c>
      <c r="O383" s="128">
        <v>1995100</v>
      </c>
      <c r="P383" s="128">
        <v>2551000</v>
      </c>
      <c r="Q383" s="128">
        <v>3450000</v>
      </c>
      <c r="R383" s="128">
        <v>4450000</v>
      </c>
      <c r="S383" s="128">
        <f>S36</f>
        <v>5200000</v>
      </c>
      <c r="T383" s="128">
        <v>5790000</v>
      </c>
      <c r="U383" s="383">
        <v>6450000</v>
      </c>
      <c r="V383" s="383">
        <v>7702999.976527395</v>
      </c>
    </row>
    <row r="384" spans="1:22" ht="25.5">
      <c r="A384" s="147" t="s">
        <v>2146</v>
      </c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M384" s="128">
        <v>5065100.6</v>
      </c>
      <c r="N384" s="128">
        <v>6231388</v>
      </c>
      <c r="O384" s="128">
        <v>7845036.7</v>
      </c>
      <c r="P384" s="128">
        <v>9474266.7</v>
      </c>
      <c r="Q384" s="128">
        <v>11985905.6</v>
      </c>
      <c r="R384" s="128">
        <v>15526114.699999997</v>
      </c>
      <c r="S384" s="128">
        <v>19559761</v>
      </c>
      <c r="T384" s="383">
        <v>20411614.4</v>
      </c>
      <c r="U384" s="383">
        <v>22533682.299999997</v>
      </c>
      <c r="V384" s="383">
        <v>27167648.87652739</v>
      </c>
    </row>
    <row r="385" spans="1:21" ht="25.5">
      <c r="A385" s="150" t="s">
        <v>2147</v>
      </c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42"/>
      <c r="M385" s="142"/>
      <c r="N385" s="142"/>
      <c r="O385" s="142"/>
      <c r="P385" s="142"/>
      <c r="Q385" s="142"/>
      <c r="R385" s="142"/>
      <c r="U385" s="135"/>
    </row>
    <row r="386" spans="1:22" ht="25.5">
      <c r="A386" s="141" t="s">
        <v>1140</v>
      </c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M386" s="68">
        <v>-5830.2</v>
      </c>
      <c r="N386" s="68">
        <v>-10526.7</v>
      </c>
      <c r="O386" s="68">
        <v>-8066.9</v>
      </c>
      <c r="P386" s="68">
        <v>3152.8</v>
      </c>
      <c r="Q386" s="68">
        <v>4479.9</v>
      </c>
      <c r="R386" s="68">
        <v>99.69999999999891</v>
      </c>
      <c r="S386" s="151">
        <v>-18262.9</v>
      </c>
      <c r="T386" s="392">
        <v>-53688</v>
      </c>
      <c r="U386" s="392">
        <v>-19262.699999999997</v>
      </c>
      <c r="V386" s="392">
        <v>-19495</v>
      </c>
    </row>
    <row r="387" spans="1:22" ht="12.75">
      <c r="A387" s="141" t="s">
        <v>765</v>
      </c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M387" s="68">
        <v>504.5</v>
      </c>
      <c r="N387" s="68">
        <v>104.1</v>
      </c>
      <c r="O387" s="68">
        <v>2004.9</v>
      </c>
      <c r="P387" s="68">
        <v>1029.9</v>
      </c>
      <c r="Q387" s="68">
        <v>381</v>
      </c>
      <c r="R387" s="68">
        <v>590.6</v>
      </c>
      <c r="S387" s="151">
        <v>457.2</v>
      </c>
      <c r="T387" s="392">
        <v>634.2</v>
      </c>
      <c r="U387" s="392">
        <v>2168.9</v>
      </c>
      <c r="V387" s="392">
        <v>766.6</v>
      </c>
    </row>
    <row r="388" spans="1:22" ht="12.75">
      <c r="A388" s="141" t="s">
        <v>1859</v>
      </c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M388" s="68">
        <v>308179.3</v>
      </c>
      <c r="N388" s="68">
        <v>349798.7</v>
      </c>
      <c r="O388" s="68">
        <v>533233.3</v>
      </c>
      <c r="P388" s="68">
        <v>919798.3</v>
      </c>
      <c r="Q388" s="68">
        <v>1114660.2</v>
      </c>
      <c r="R388" s="68">
        <v>1018875.6</v>
      </c>
      <c r="S388" s="151">
        <v>1437137.2</v>
      </c>
      <c r="T388" s="392">
        <v>910635</v>
      </c>
      <c r="U388" s="392">
        <v>1206720.9</v>
      </c>
      <c r="V388" s="392">
        <v>1728962.2</v>
      </c>
    </row>
    <row r="389" spans="1:22" ht="12.75">
      <c r="A389" s="141" t="s">
        <v>1860</v>
      </c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M389" s="68">
        <v>86764.6</v>
      </c>
      <c r="N389" s="68">
        <v>35889.5</v>
      </c>
      <c r="O389" s="68">
        <v>53343.7</v>
      </c>
      <c r="P389" s="68">
        <v>46806</v>
      </c>
      <c r="Q389" s="68">
        <v>97474.3</v>
      </c>
      <c r="R389" s="68">
        <v>265099.3</v>
      </c>
      <c r="S389" s="151">
        <v>381126.4</v>
      </c>
      <c r="T389" s="392">
        <v>257971.5</v>
      </c>
      <c r="U389" s="392">
        <v>332103.80000000005</v>
      </c>
      <c r="V389" s="392">
        <v>455562.2</v>
      </c>
    </row>
    <row r="390" spans="1:22" ht="25.5">
      <c r="A390" s="141" t="s">
        <v>2227</v>
      </c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M390" s="68">
        <v>31360.9</v>
      </c>
      <c r="N390" s="68">
        <v>22547</v>
      </c>
      <c r="O390" s="68">
        <v>20514.3</v>
      </c>
      <c r="P390" s="68">
        <v>22210.7</v>
      </c>
      <c r="Q390" s="68">
        <v>22851.7</v>
      </c>
      <c r="R390" s="68">
        <v>32404.8</v>
      </c>
      <c r="S390" s="151">
        <v>44442.4</v>
      </c>
      <c r="T390" s="392">
        <v>45709</v>
      </c>
      <c r="U390" s="392">
        <v>55536.9</v>
      </c>
      <c r="V390" s="392">
        <v>59810</v>
      </c>
    </row>
    <row r="391" spans="1:22" ht="12.75">
      <c r="A391" s="141" t="s">
        <v>612</v>
      </c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M391" s="68">
        <v>14443.8</v>
      </c>
      <c r="N391" s="68">
        <v>4180.3</v>
      </c>
      <c r="O391" s="68">
        <v>5240.1</v>
      </c>
      <c r="P391" s="68">
        <v>4368.5</v>
      </c>
      <c r="Q391" s="68">
        <v>5203.8</v>
      </c>
      <c r="R391" s="68">
        <v>9069.6</v>
      </c>
      <c r="S391" s="151">
        <v>9400.2</v>
      </c>
      <c r="T391" s="392">
        <v>6442.300000000001</v>
      </c>
      <c r="U391" s="392">
        <v>8338.1</v>
      </c>
      <c r="V391" s="392">
        <v>9802</v>
      </c>
    </row>
    <row r="392" spans="1:22" ht="51">
      <c r="A392" s="141" t="s">
        <v>613</v>
      </c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M392" s="68">
        <v>44920.2</v>
      </c>
      <c r="N392" s="68">
        <v>30881</v>
      </c>
      <c r="O392" s="68">
        <v>25823.1</v>
      </c>
      <c r="P392" s="68">
        <v>39893.9</v>
      </c>
      <c r="Q392" s="68">
        <v>52162.2</v>
      </c>
      <c r="R392" s="68">
        <v>68091.5</v>
      </c>
      <c r="S392" s="151">
        <v>76916.5</v>
      </c>
      <c r="T392" s="392">
        <v>59165.7</v>
      </c>
      <c r="U392" s="392">
        <v>66741.09999999999</v>
      </c>
      <c r="V392" s="392">
        <v>71803.4</v>
      </c>
    </row>
    <row r="393" spans="1:22" ht="12.75">
      <c r="A393" s="141" t="s">
        <v>614</v>
      </c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M393" s="68">
        <v>2276.4</v>
      </c>
      <c r="N393" s="68">
        <v>880.8</v>
      </c>
      <c r="O393" s="68">
        <v>1005.9</v>
      </c>
      <c r="P393" s="68">
        <v>914.1</v>
      </c>
      <c r="Q393" s="68">
        <v>1143.5</v>
      </c>
      <c r="R393" s="68">
        <v>1805.1</v>
      </c>
      <c r="S393" s="151">
        <v>2078.3</v>
      </c>
      <c r="T393" s="392">
        <v>2195.6</v>
      </c>
      <c r="U393" s="392">
        <v>2865.9</v>
      </c>
      <c r="V393" s="392">
        <v>3140.4</v>
      </c>
    </row>
    <row r="394" spans="1:22" ht="12.75">
      <c r="A394" s="141" t="s">
        <v>615</v>
      </c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M394" s="68">
        <v>56586</v>
      </c>
      <c r="N394" s="68">
        <v>39515.9</v>
      </c>
      <c r="O394" s="68">
        <v>29780.1</v>
      </c>
      <c r="P394" s="68">
        <v>50484.1</v>
      </c>
      <c r="Q394" s="68">
        <v>61728.6</v>
      </c>
      <c r="R394" s="68">
        <v>61391</v>
      </c>
      <c r="S394" s="151">
        <v>73275.3</v>
      </c>
      <c r="T394" s="392">
        <v>75490.4</v>
      </c>
      <c r="U394" s="392">
        <v>90223.59999999999</v>
      </c>
      <c r="V394" s="392">
        <v>97144.8</v>
      </c>
    </row>
    <row r="395" spans="1:22" ht="12.75">
      <c r="A395" s="141" t="s">
        <v>616</v>
      </c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M395" s="68">
        <v>22838.7</v>
      </c>
      <c r="N395" s="68">
        <v>21378.2</v>
      </c>
      <c r="O395" s="68">
        <v>21073.3</v>
      </c>
      <c r="P395" s="68">
        <v>36228</v>
      </c>
      <c r="Q395" s="68">
        <v>49962.5</v>
      </c>
      <c r="R395" s="68">
        <v>64200.7</v>
      </c>
      <c r="S395" s="151">
        <v>71620.1</v>
      </c>
      <c r="T395" s="392">
        <v>70988.3</v>
      </c>
      <c r="U395" s="392">
        <v>80480.6</v>
      </c>
      <c r="V395" s="392">
        <v>100405.20000000001</v>
      </c>
    </row>
    <row r="396" spans="1:22" ht="25.5">
      <c r="A396" s="141" t="s">
        <v>617</v>
      </c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M396" s="68">
        <v>32386.8</v>
      </c>
      <c r="N396" s="68">
        <v>27663</v>
      </c>
      <c r="O396" s="68">
        <v>23105.2</v>
      </c>
      <c r="P396" s="68">
        <v>25721.2</v>
      </c>
      <c r="Q396" s="68">
        <v>30693.6</v>
      </c>
      <c r="R396" s="68">
        <v>39777.9</v>
      </c>
      <c r="S396" s="151">
        <v>35498.1</v>
      </c>
      <c r="T396" s="392">
        <v>50103.9</v>
      </c>
      <c r="U396" s="392">
        <v>51570.8</v>
      </c>
      <c r="V396" s="392">
        <v>46332.8</v>
      </c>
    </row>
    <row r="397" spans="1:22" ht="38.25">
      <c r="A397" s="141" t="s">
        <v>1110</v>
      </c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M397" s="68">
        <v>789.6</v>
      </c>
      <c r="N397" s="68">
        <v>767.2</v>
      </c>
      <c r="O397" s="68">
        <v>339.6</v>
      </c>
      <c r="P397" s="68">
        <v>431.9</v>
      </c>
      <c r="Q397" s="68">
        <v>405.1</v>
      </c>
      <c r="R397" s="68">
        <v>605.7</v>
      </c>
      <c r="S397" s="151">
        <v>681.4</v>
      </c>
      <c r="T397" s="392">
        <v>24642.4</v>
      </c>
      <c r="U397" s="392">
        <v>19717</v>
      </c>
      <c r="V397" s="392">
        <v>21333.6</v>
      </c>
    </row>
    <row r="398" spans="1:22" ht="12.75">
      <c r="A398" s="141" t="s">
        <v>447</v>
      </c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M398" s="68">
        <v>1059.7</v>
      </c>
      <c r="N398" s="68">
        <v>358.7</v>
      </c>
      <c r="O398" s="68">
        <v>342.3</v>
      </c>
      <c r="P398" s="68">
        <v>276.8</v>
      </c>
      <c r="Q398" s="68">
        <v>315</v>
      </c>
      <c r="R398" s="68">
        <v>406.7</v>
      </c>
      <c r="S398" s="151">
        <v>516</v>
      </c>
      <c r="T398" s="392">
        <v>24506.9</v>
      </c>
      <c r="U398" s="392">
        <v>26865.2</v>
      </c>
      <c r="V398" s="392">
        <v>29079.5</v>
      </c>
    </row>
    <row r="399" spans="1:22" ht="25.5">
      <c r="A399" s="141" t="s">
        <v>2246</v>
      </c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M399" s="68">
        <v>1603.1</v>
      </c>
      <c r="N399" s="68">
        <v>807.1</v>
      </c>
      <c r="O399" s="68">
        <v>850.6</v>
      </c>
      <c r="P399" s="68">
        <v>894.7</v>
      </c>
      <c r="Q399" s="68">
        <v>845.9</v>
      </c>
      <c r="R399" s="68">
        <v>1194.8</v>
      </c>
      <c r="S399" s="151">
        <v>1374.5</v>
      </c>
      <c r="T399" s="392">
        <v>12955.8</v>
      </c>
      <c r="U399" s="392">
        <v>17347.4</v>
      </c>
      <c r="V399" s="392">
        <v>18784.1</v>
      </c>
    </row>
    <row r="400" spans="1:22" ht="28.5" customHeight="1">
      <c r="A400" s="141" t="s">
        <v>2247</v>
      </c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M400" s="68">
        <v>119.1</v>
      </c>
      <c r="N400" s="68">
        <v>-210.7</v>
      </c>
      <c r="O400" s="68">
        <v>-1562.9</v>
      </c>
      <c r="P400" s="68">
        <v>4048.8</v>
      </c>
      <c r="Q400" s="68">
        <v>4546.5</v>
      </c>
      <c r="R400" s="68">
        <v>7661.9</v>
      </c>
      <c r="S400" s="151">
        <v>8010.6</v>
      </c>
      <c r="T400" s="392">
        <v>10870.7</v>
      </c>
      <c r="U400" s="392">
        <v>9286.2</v>
      </c>
      <c r="V400" s="392">
        <v>10021</v>
      </c>
    </row>
    <row r="401" spans="1:22" ht="15.75" customHeight="1">
      <c r="A401" s="141" t="s">
        <v>209</v>
      </c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M401" s="68"/>
      <c r="N401" s="68"/>
      <c r="O401" s="68"/>
      <c r="P401" s="68"/>
      <c r="Q401" s="68"/>
      <c r="R401" s="68"/>
      <c r="S401" s="151"/>
      <c r="T401" s="392"/>
      <c r="U401" s="392">
        <v>0.1</v>
      </c>
      <c r="V401" s="392">
        <v>0.1</v>
      </c>
    </row>
    <row r="402" spans="1:22" ht="12.75">
      <c r="A402" s="147" t="s">
        <v>1525</v>
      </c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M402" s="68">
        <v>598002.5</v>
      </c>
      <c r="N402" s="68">
        <v>524034.1</v>
      </c>
      <c r="O402" s="68">
        <v>707026.6</v>
      </c>
      <c r="P402" s="68">
        <v>1156259.7</v>
      </c>
      <c r="Q402" s="68">
        <v>1446853.8</v>
      </c>
      <c r="R402" s="68">
        <v>1571274.9</v>
      </c>
      <c r="S402" s="151">
        <v>2124271.3</v>
      </c>
      <c r="T402" s="392">
        <v>1498623.6999999997</v>
      </c>
      <c r="U402" s="392">
        <v>1950703.8</v>
      </c>
      <c r="V402" s="392">
        <v>2633452.9</v>
      </c>
    </row>
    <row r="403" spans="1:21" ht="25.5">
      <c r="A403" s="145" t="s">
        <v>1189</v>
      </c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68"/>
      <c r="M403" s="68"/>
      <c r="N403" s="68"/>
      <c r="O403" s="68"/>
      <c r="P403" s="68"/>
      <c r="Q403" s="68"/>
      <c r="R403" s="151"/>
      <c r="U403" s="135"/>
    </row>
    <row r="404" spans="1:22" ht="25.5">
      <c r="A404" s="139" t="s">
        <v>1140</v>
      </c>
      <c r="B404" s="128"/>
      <c r="C404" s="128"/>
      <c r="D404" s="128"/>
      <c r="E404" s="128"/>
      <c r="F404" s="128"/>
      <c r="G404" s="128"/>
      <c r="H404" s="128"/>
      <c r="I404" s="128"/>
      <c r="J404" s="128"/>
      <c r="K404" s="68"/>
      <c r="M404" s="68">
        <v>409036.6</v>
      </c>
      <c r="N404" s="68">
        <v>479859.9</v>
      </c>
      <c r="O404" s="68">
        <v>563142.4</v>
      </c>
      <c r="P404" s="68">
        <v>668963.1</v>
      </c>
      <c r="Q404" s="68">
        <v>758698.3</v>
      </c>
      <c r="R404" s="68">
        <v>927551.9</v>
      </c>
      <c r="S404" s="151">
        <v>1159499.8</v>
      </c>
      <c r="T404" s="392">
        <v>1201848.9</v>
      </c>
      <c r="U404" s="392">
        <v>1140907.4999999998</v>
      </c>
      <c r="V404" s="392">
        <v>1477167.1</v>
      </c>
    </row>
    <row r="405" spans="1:22" ht="12.75">
      <c r="A405" s="139" t="s">
        <v>765</v>
      </c>
      <c r="B405" s="128"/>
      <c r="C405" s="128"/>
      <c r="D405" s="128"/>
      <c r="E405" s="128"/>
      <c r="F405" s="128"/>
      <c r="G405" s="128"/>
      <c r="H405" s="128"/>
      <c r="I405" s="128"/>
      <c r="J405" s="128"/>
      <c r="K405" s="68"/>
      <c r="M405" s="68">
        <v>20363.2</v>
      </c>
      <c r="N405" s="68">
        <v>49197.2</v>
      </c>
      <c r="O405" s="68">
        <v>49144.9</v>
      </c>
      <c r="P405" s="68">
        <v>39200.1</v>
      </c>
      <c r="Q405" s="68">
        <v>40255</v>
      </c>
      <c r="R405" s="68">
        <v>34254.8</v>
      </c>
      <c r="S405" s="151">
        <v>32029.5</v>
      </c>
      <c r="T405" s="392">
        <v>45758.700000000004</v>
      </c>
      <c r="U405" s="392">
        <v>45061.100000000006</v>
      </c>
      <c r="V405" s="392">
        <v>57679.799999999996</v>
      </c>
    </row>
    <row r="406" spans="1:22" ht="12.75">
      <c r="A406" s="139" t="s">
        <v>1859</v>
      </c>
      <c r="B406" s="128"/>
      <c r="C406" s="128"/>
      <c r="D406" s="128"/>
      <c r="E406" s="128"/>
      <c r="F406" s="128"/>
      <c r="G406" s="128"/>
      <c r="H406" s="128"/>
      <c r="I406" s="128"/>
      <c r="J406" s="128"/>
      <c r="K406" s="68"/>
      <c r="M406" s="68">
        <v>100979.7</v>
      </c>
      <c r="N406" s="68">
        <v>155391.8</v>
      </c>
      <c r="O406" s="68">
        <v>559953.9</v>
      </c>
      <c r="P406" s="68">
        <v>801630.8</v>
      </c>
      <c r="Q406" s="68">
        <v>981282.3</v>
      </c>
      <c r="R406" s="68">
        <v>1354829</v>
      </c>
      <c r="S406" s="151">
        <v>1279134.9</v>
      </c>
      <c r="T406" s="392">
        <v>1423937.9</v>
      </c>
      <c r="U406" s="392">
        <v>2029245.8000000003</v>
      </c>
      <c r="V406" s="392">
        <v>2433525.0999999996</v>
      </c>
    </row>
    <row r="407" spans="1:22" ht="12.75">
      <c r="A407" s="139" t="s">
        <v>1860</v>
      </c>
      <c r="B407" s="128"/>
      <c r="C407" s="128"/>
      <c r="D407" s="128"/>
      <c r="E407" s="128"/>
      <c r="F407" s="128"/>
      <c r="G407" s="128"/>
      <c r="H407" s="128"/>
      <c r="I407" s="128"/>
      <c r="J407" s="128"/>
      <c r="K407" s="68"/>
      <c r="M407" s="384">
        <f>746309.2+11322.7</f>
        <v>757631.8999999999</v>
      </c>
      <c r="N407" s="68">
        <v>855601.7</v>
      </c>
      <c r="O407" s="68">
        <v>1368212.3</v>
      </c>
      <c r="P407" s="68">
        <v>2087015.7</v>
      </c>
      <c r="Q407" s="68">
        <v>2530397.8</v>
      </c>
      <c r="R407" s="68">
        <v>2856173.9</v>
      </c>
      <c r="S407" s="151">
        <v>3474136</v>
      </c>
      <c r="T407" s="392">
        <v>2609204.3</v>
      </c>
      <c r="U407" s="392">
        <v>3163874.3</v>
      </c>
      <c r="V407" s="392">
        <v>4088726.1999999993</v>
      </c>
    </row>
    <row r="408" spans="1:22" ht="25.5">
      <c r="A408" s="139" t="s">
        <v>2227</v>
      </c>
      <c r="B408" s="128"/>
      <c r="C408" s="128"/>
      <c r="D408" s="128"/>
      <c r="E408" s="128"/>
      <c r="F408" s="128"/>
      <c r="G408" s="128"/>
      <c r="H408" s="128"/>
      <c r="I408" s="128"/>
      <c r="J408" s="128"/>
      <c r="K408" s="68"/>
      <c r="M408" s="68">
        <v>142167.2</v>
      </c>
      <c r="N408" s="68">
        <v>176563.4</v>
      </c>
      <c r="O408" s="68">
        <v>267981.8</v>
      </c>
      <c r="P408" s="68">
        <v>271253.6</v>
      </c>
      <c r="Q408" s="68">
        <v>326794</v>
      </c>
      <c r="R408" s="68">
        <v>353691.6</v>
      </c>
      <c r="S408" s="151">
        <v>440663.9</v>
      </c>
      <c r="T408" s="392">
        <v>711113.4999999999</v>
      </c>
      <c r="U408" s="392">
        <v>746796.9999999999</v>
      </c>
      <c r="V408" s="392">
        <v>863609.9</v>
      </c>
    </row>
    <row r="409" spans="1:22" ht="12.75">
      <c r="A409" s="139" t="s">
        <v>612</v>
      </c>
      <c r="B409" s="128"/>
      <c r="C409" s="128"/>
      <c r="D409" s="128"/>
      <c r="E409" s="128"/>
      <c r="F409" s="128"/>
      <c r="G409" s="128"/>
      <c r="H409" s="128"/>
      <c r="I409" s="128"/>
      <c r="J409" s="128"/>
      <c r="K409" s="68"/>
      <c r="M409" s="68">
        <v>188303.3</v>
      </c>
      <c r="N409" s="68">
        <v>412898</v>
      </c>
      <c r="O409" s="68">
        <v>463917.8</v>
      </c>
      <c r="P409" s="68">
        <v>503869.8</v>
      </c>
      <c r="Q409" s="68">
        <v>651161.5</v>
      </c>
      <c r="R409" s="68">
        <v>851170.1</v>
      </c>
      <c r="S409" s="151">
        <v>1159269.8</v>
      </c>
      <c r="T409" s="392">
        <v>1119794.5000000002</v>
      </c>
      <c r="U409" s="392">
        <v>1465952.9000000001</v>
      </c>
      <c r="V409" s="392">
        <v>1648015.6</v>
      </c>
    </row>
    <row r="410" spans="1:22" ht="51">
      <c r="A410" s="139" t="s">
        <v>613</v>
      </c>
      <c r="B410" s="128"/>
      <c r="C410" s="128"/>
      <c r="D410" s="128"/>
      <c r="E410" s="128"/>
      <c r="F410" s="128"/>
      <c r="G410" s="128"/>
      <c r="H410" s="128"/>
      <c r="I410" s="128"/>
      <c r="J410" s="128"/>
      <c r="K410" s="68"/>
      <c r="M410" s="68">
        <v>1952638.5</v>
      </c>
      <c r="N410" s="68">
        <v>2251031.1</v>
      </c>
      <c r="O410" s="68">
        <v>2546912.9</v>
      </c>
      <c r="P410" s="68">
        <v>3020930.1</v>
      </c>
      <c r="Q410" s="68">
        <v>3902979.7</v>
      </c>
      <c r="R410" s="68">
        <v>4553483.5</v>
      </c>
      <c r="S410" s="151">
        <v>5320574</v>
      </c>
      <c r="T410" s="392">
        <v>4584817.3</v>
      </c>
      <c r="U410" s="392">
        <v>5300271.7</v>
      </c>
      <c r="V410" s="392">
        <v>6217661</v>
      </c>
    </row>
    <row r="411" spans="1:22" ht="12.75">
      <c r="A411" s="139" t="s">
        <v>614</v>
      </c>
      <c r="B411" s="128"/>
      <c r="C411" s="128"/>
      <c r="D411" s="128"/>
      <c r="E411" s="128"/>
      <c r="F411" s="128"/>
      <c r="G411" s="128"/>
      <c r="H411" s="128"/>
      <c r="I411" s="128"/>
      <c r="J411" s="128"/>
      <c r="K411" s="68"/>
      <c r="M411" s="68">
        <v>51724.4</v>
      </c>
      <c r="N411" s="68">
        <v>57922.4</v>
      </c>
      <c r="O411" s="68">
        <v>90811.4</v>
      </c>
      <c r="P411" s="68">
        <v>116914</v>
      </c>
      <c r="Q411" s="68">
        <v>139078.5</v>
      </c>
      <c r="R411" s="68">
        <v>192480.1</v>
      </c>
      <c r="S411" s="151">
        <v>231690.9</v>
      </c>
      <c r="T411" s="392">
        <v>216775.5</v>
      </c>
      <c r="U411" s="392">
        <v>253192.5</v>
      </c>
      <c r="V411" s="392">
        <v>282305.1</v>
      </c>
    </row>
    <row r="412" spans="1:22" ht="12.75">
      <c r="A412" s="139" t="s">
        <v>615</v>
      </c>
      <c r="B412" s="128"/>
      <c r="C412" s="128"/>
      <c r="D412" s="128"/>
      <c r="E412" s="128"/>
      <c r="F412" s="128"/>
      <c r="G412" s="128"/>
      <c r="H412" s="128"/>
      <c r="I412" s="128"/>
      <c r="J412" s="128"/>
      <c r="K412" s="68"/>
      <c r="M412" s="68">
        <v>534622.8</v>
      </c>
      <c r="N412" s="68">
        <v>683291.6</v>
      </c>
      <c r="O412" s="68">
        <v>934043.2</v>
      </c>
      <c r="P412" s="68">
        <v>1062785.6</v>
      </c>
      <c r="Q412" s="68">
        <v>1287188.3</v>
      </c>
      <c r="R412" s="68">
        <v>1632785.1</v>
      </c>
      <c r="S412" s="151">
        <v>1873877.7</v>
      </c>
      <c r="T412" s="392">
        <v>1789581.1</v>
      </c>
      <c r="U412" s="392">
        <v>2256160.3</v>
      </c>
      <c r="V412" s="392">
        <v>2359548.4</v>
      </c>
    </row>
    <row r="413" spans="1:22" ht="12.75">
      <c r="A413" s="139" t="s">
        <v>2148</v>
      </c>
      <c r="B413" s="128"/>
      <c r="C413" s="128"/>
      <c r="D413" s="128"/>
      <c r="E413" s="128"/>
      <c r="F413" s="128"/>
      <c r="G413" s="128"/>
      <c r="H413" s="128"/>
      <c r="I413" s="128"/>
      <c r="J413" s="128"/>
      <c r="K413" s="68"/>
      <c r="M413" s="68">
        <v>116992.2</v>
      </c>
      <c r="N413" s="68">
        <v>186682</v>
      </c>
      <c r="O413" s="68">
        <v>243085.7</v>
      </c>
      <c r="P413" s="68">
        <v>365733.8</v>
      </c>
      <c r="Q413" s="68">
        <v>521433.4</v>
      </c>
      <c r="R413" s="68">
        <v>644705.8</v>
      </c>
      <c r="S413" s="151">
        <v>768681.9</v>
      </c>
      <c r="T413" s="392">
        <v>989833.3</v>
      </c>
      <c r="U413" s="392">
        <v>910797.3999999999</v>
      </c>
      <c r="V413" s="392">
        <v>935299.0999999999</v>
      </c>
    </row>
    <row r="414" spans="1:22" ht="25.5">
      <c r="A414" s="139" t="s">
        <v>617</v>
      </c>
      <c r="B414" s="128"/>
      <c r="C414" s="128"/>
      <c r="D414" s="128"/>
      <c r="E414" s="128"/>
      <c r="F414" s="128"/>
      <c r="G414" s="128"/>
      <c r="H414" s="128"/>
      <c r="I414" s="128"/>
      <c r="J414" s="128"/>
      <c r="K414" s="68"/>
      <c r="M414" s="68">
        <v>717545.1</v>
      </c>
      <c r="N414" s="68">
        <v>852579</v>
      </c>
      <c r="O414" s="68">
        <v>953966.3</v>
      </c>
      <c r="P414" s="68">
        <v>1174204.6</v>
      </c>
      <c r="Q414" s="68">
        <v>1465021.7</v>
      </c>
      <c r="R414" s="68">
        <v>1974021.9</v>
      </c>
      <c r="S414" s="151">
        <v>2421304.7</v>
      </c>
      <c r="T414" s="392">
        <v>2530878.9</v>
      </c>
      <c r="U414" s="392">
        <v>3033656.5999999996</v>
      </c>
      <c r="V414" s="392">
        <v>3294171.6</v>
      </c>
    </row>
    <row r="415" spans="1:22" ht="51">
      <c r="A415" s="139" t="s">
        <v>1744</v>
      </c>
      <c r="B415" s="128"/>
      <c r="C415" s="128"/>
      <c r="D415" s="128"/>
      <c r="E415" s="128"/>
      <c r="F415" s="128"/>
      <c r="G415" s="128"/>
      <c r="H415" s="128"/>
      <c r="I415" s="128"/>
      <c r="J415" s="128"/>
      <c r="K415" s="68"/>
      <c r="M415" s="68">
        <v>21615</v>
      </c>
      <c r="N415" s="68">
        <v>31718.4</v>
      </c>
      <c r="O415" s="68">
        <v>33453.4</v>
      </c>
      <c r="P415" s="68">
        <v>38476.5</v>
      </c>
      <c r="Q415" s="68">
        <v>42279.3</v>
      </c>
      <c r="R415" s="68">
        <v>51513.69999999991</v>
      </c>
      <c r="S415" s="151">
        <v>65374.69999999986</v>
      </c>
      <c r="T415" s="392">
        <v>70421.6</v>
      </c>
      <c r="U415" s="392">
        <v>70274.1000000001</v>
      </c>
      <c r="V415" s="392">
        <v>73474.19999999981</v>
      </c>
    </row>
    <row r="416" spans="1:22" ht="12.75">
      <c r="A416" s="139" t="s">
        <v>447</v>
      </c>
      <c r="B416" s="128"/>
      <c r="C416" s="128"/>
      <c r="D416" s="128"/>
      <c r="E416" s="128"/>
      <c r="F416" s="128"/>
      <c r="G416" s="128"/>
      <c r="H416" s="128"/>
      <c r="I416" s="128"/>
      <c r="J416" s="128"/>
      <c r="K416" s="68"/>
      <c r="M416" s="68">
        <v>27698.2</v>
      </c>
      <c r="N416" s="68">
        <v>30497.7</v>
      </c>
      <c r="O416" s="68">
        <v>52992.7</v>
      </c>
      <c r="P416" s="68">
        <v>58518.5</v>
      </c>
      <c r="Q416" s="68">
        <v>62696.1</v>
      </c>
      <c r="R416" s="68">
        <v>76803.4000000001</v>
      </c>
      <c r="S416" s="151">
        <v>91844.6</v>
      </c>
      <c r="T416" s="392">
        <v>87999.69999999998</v>
      </c>
      <c r="U416" s="392">
        <v>84139.09999999993</v>
      </c>
      <c r="V416" s="392">
        <v>99115.19999999995</v>
      </c>
    </row>
    <row r="417" spans="1:22" ht="25.5">
      <c r="A417" s="139" t="s">
        <v>1745</v>
      </c>
      <c r="B417" s="128"/>
      <c r="C417" s="128"/>
      <c r="D417" s="128"/>
      <c r="E417" s="128"/>
      <c r="F417" s="128"/>
      <c r="G417" s="128"/>
      <c r="H417" s="128"/>
      <c r="I417" s="128"/>
      <c r="J417" s="128"/>
      <c r="K417" s="68"/>
      <c r="M417" s="68">
        <v>48306</v>
      </c>
      <c r="N417" s="68">
        <v>63466.6</v>
      </c>
      <c r="O417" s="68">
        <v>69989.7</v>
      </c>
      <c r="P417" s="68">
        <v>86325.7</v>
      </c>
      <c r="Q417" s="68">
        <v>96910.7</v>
      </c>
      <c r="R417" s="68">
        <v>100605.7</v>
      </c>
      <c r="S417" s="151">
        <v>125329.2</v>
      </c>
      <c r="T417" s="392">
        <v>137210.00000000006</v>
      </c>
      <c r="U417" s="392">
        <v>146097.90000000005</v>
      </c>
      <c r="V417" s="392">
        <v>182116.60000000018</v>
      </c>
    </row>
    <row r="418" spans="1:22" ht="25.5" customHeight="1">
      <c r="A418" s="139" t="s">
        <v>2247</v>
      </c>
      <c r="B418" s="128"/>
      <c r="C418" s="128"/>
      <c r="D418" s="128"/>
      <c r="E418" s="128"/>
      <c r="F418" s="128"/>
      <c r="G418" s="128"/>
      <c r="H418" s="128"/>
      <c r="I418" s="128"/>
      <c r="J418" s="128"/>
      <c r="K418" s="68"/>
      <c r="M418" s="68">
        <v>77566.4</v>
      </c>
      <c r="N418" s="68">
        <v>74027.4</v>
      </c>
      <c r="O418" s="68">
        <v>104195.3</v>
      </c>
      <c r="P418" s="68">
        <v>142317.2</v>
      </c>
      <c r="Q418" s="68">
        <v>188407.7</v>
      </c>
      <c r="R418" s="68">
        <v>233011.2</v>
      </c>
      <c r="S418" s="151">
        <v>255254.3</v>
      </c>
      <c r="T418" s="392">
        <v>191910.7</v>
      </c>
      <c r="U418" s="392">
        <v>190213.7</v>
      </c>
      <c r="V418" s="392">
        <v>209470.19999999995</v>
      </c>
    </row>
    <row r="419" spans="1:22" ht="15.75" customHeight="1">
      <c r="A419" s="141" t="s">
        <v>209</v>
      </c>
      <c r="B419" s="128"/>
      <c r="C419" s="128"/>
      <c r="D419" s="128"/>
      <c r="E419" s="128"/>
      <c r="F419" s="128"/>
      <c r="G419" s="128"/>
      <c r="H419" s="128"/>
      <c r="I419" s="128"/>
      <c r="J419" s="128"/>
      <c r="K419" s="68"/>
      <c r="M419" s="68"/>
      <c r="N419" s="68"/>
      <c r="O419" s="68"/>
      <c r="P419" s="68"/>
      <c r="Q419" s="68"/>
      <c r="R419" s="68"/>
      <c r="S419" s="151"/>
      <c r="T419" s="392"/>
      <c r="U419" s="392">
        <v>29.4</v>
      </c>
      <c r="V419" s="392">
        <v>34.699999999999996</v>
      </c>
    </row>
    <row r="420" spans="1:22" ht="12.75">
      <c r="A420" s="152" t="s">
        <v>1525</v>
      </c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M420" s="68">
        <v>5155867.8</v>
      </c>
      <c r="N420" s="68">
        <v>6360728.2</v>
      </c>
      <c r="O420" s="68">
        <v>8301803.7</v>
      </c>
      <c r="P420" s="68">
        <v>10438139.1</v>
      </c>
      <c r="Q420" s="68">
        <v>12994584.3</v>
      </c>
      <c r="R420" s="68">
        <v>15837081.699999997</v>
      </c>
      <c r="S420" s="151">
        <v>18698665.900000002</v>
      </c>
      <c r="T420" s="392">
        <v>17711085.7</v>
      </c>
      <c r="U420" s="392">
        <v>20836671.2</v>
      </c>
      <c r="V420" s="392">
        <v>24221919.900000002</v>
      </c>
    </row>
    <row r="421" spans="1:22" ht="25.5">
      <c r="A421" s="129" t="s">
        <v>1746</v>
      </c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M421" s="68">
        <v>-1249000</v>
      </c>
      <c r="N421" s="68">
        <v>-1496400</v>
      </c>
      <c r="O421" s="68">
        <v>-1995100</v>
      </c>
      <c r="P421" s="68">
        <v>-2551000</v>
      </c>
      <c r="Q421" s="68">
        <v>-3450000</v>
      </c>
      <c r="R421" s="68">
        <v>-4450000</v>
      </c>
      <c r="S421" s="151">
        <v>-5200000</v>
      </c>
      <c r="T421" s="392">
        <v>-5790000</v>
      </c>
      <c r="U421" s="392">
        <v>-6450000</v>
      </c>
      <c r="V421" s="392">
        <v>-7702999.976527395</v>
      </c>
    </row>
    <row r="422" spans="1:22" ht="25.5">
      <c r="A422" s="129" t="s">
        <v>1747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M422" s="68">
        <v>3906867.8</v>
      </c>
      <c r="N422" s="68">
        <v>4864328.2</v>
      </c>
      <c r="O422" s="68">
        <v>6306703.7</v>
      </c>
      <c r="P422" s="68">
        <v>7887139.1</v>
      </c>
      <c r="Q422" s="68">
        <v>9544584.3</v>
      </c>
      <c r="R422" s="68">
        <v>11387081.699999997</v>
      </c>
      <c r="S422" s="151">
        <v>13498665.900000002</v>
      </c>
      <c r="T422" s="392">
        <v>11921085.7</v>
      </c>
      <c r="U422" s="392">
        <v>14386671.2</v>
      </c>
      <c r="V422" s="392">
        <v>16518919.923472611</v>
      </c>
    </row>
    <row r="423" spans="1:21" ht="38.25">
      <c r="A423" s="140" t="s">
        <v>2202</v>
      </c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42"/>
      <c r="M423" s="142"/>
      <c r="N423" s="142"/>
      <c r="O423" s="142"/>
      <c r="P423" s="142"/>
      <c r="Q423" s="142"/>
      <c r="R423" s="142"/>
      <c r="U423" s="135"/>
    </row>
    <row r="424" spans="1:22" ht="12.75">
      <c r="A424" s="127" t="s">
        <v>694</v>
      </c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M424" s="384">
        <v>10830535.1</v>
      </c>
      <c r="N424" s="68">
        <v>13208233.8</v>
      </c>
      <c r="O424" s="68">
        <v>17027190.9</v>
      </c>
      <c r="P424" s="68">
        <v>21609765.5</v>
      </c>
      <c r="Q424" s="68">
        <v>26917201.4</v>
      </c>
      <c r="R424" s="68">
        <v>33247513.2</v>
      </c>
      <c r="S424" s="68">
        <v>41276849.2</v>
      </c>
      <c r="T424" s="384">
        <v>38807218.6</v>
      </c>
      <c r="U424" s="384">
        <v>45172748.1</v>
      </c>
      <c r="V424" s="384">
        <v>54585622.8</v>
      </c>
    </row>
    <row r="425" spans="1:22" ht="12.75">
      <c r="A425" s="139" t="s">
        <v>2241</v>
      </c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M425" s="68"/>
      <c r="N425" s="68"/>
      <c r="O425" s="68"/>
      <c r="P425" s="68"/>
      <c r="Q425" s="68"/>
      <c r="R425" s="68"/>
      <c r="S425" s="68"/>
      <c r="T425" s="384"/>
      <c r="U425" s="384"/>
      <c r="V425" s="384"/>
    </row>
    <row r="426" spans="1:22" ht="12.75">
      <c r="A426" s="139" t="s">
        <v>695</v>
      </c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M426" s="68">
        <v>7484115.5</v>
      </c>
      <c r="N426" s="68">
        <v>9058687.6</v>
      </c>
      <c r="O426" s="68">
        <v>11477849.6</v>
      </c>
      <c r="P426" s="68">
        <v>14438149.2</v>
      </c>
      <c r="Q426" s="68">
        <v>17809740.7</v>
      </c>
      <c r="R426" s="68">
        <v>21968579.5</v>
      </c>
      <c r="S426" s="68">
        <v>27543511.4</v>
      </c>
      <c r="T426" s="384">
        <v>29269625.1</v>
      </c>
      <c r="U426" s="384">
        <v>32149835.5</v>
      </c>
      <c r="V426" s="384">
        <v>37254906.6</v>
      </c>
    </row>
    <row r="427" spans="1:22" ht="12.75">
      <c r="A427" s="137" t="s">
        <v>1103</v>
      </c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M427" s="68">
        <v>5409157.7</v>
      </c>
      <c r="N427" s="68">
        <v>6537401.5</v>
      </c>
      <c r="O427" s="68">
        <v>8438484.1</v>
      </c>
      <c r="P427" s="68">
        <v>10652857.8</v>
      </c>
      <c r="Q427" s="68">
        <v>12974743.4</v>
      </c>
      <c r="R427" s="68">
        <v>16031739.8</v>
      </c>
      <c r="S427" s="68">
        <v>19966954.7</v>
      </c>
      <c r="T427" s="384">
        <v>20985936.1</v>
      </c>
      <c r="U427" s="384">
        <v>23481976.8</v>
      </c>
      <c r="V427" s="384">
        <v>27228641.1</v>
      </c>
    </row>
    <row r="428" spans="1:22" ht="12.75">
      <c r="A428" s="137" t="s">
        <v>1104</v>
      </c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M428" s="68">
        <v>1942441.8</v>
      </c>
      <c r="N428" s="68">
        <v>2366368.7</v>
      </c>
      <c r="O428" s="68">
        <v>2889814.5</v>
      </c>
      <c r="P428" s="68">
        <v>3645918.5</v>
      </c>
      <c r="Q428" s="68">
        <v>4680409.7</v>
      </c>
      <c r="R428" s="68">
        <v>5750964.1</v>
      </c>
      <c r="S428" s="68">
        <v>7359844.2</v>
      </c>
      <c r="T428" s="384">
        <v>8066692.6</v>
      </c>
      <c r="U428" s="384">
        <v>8441877.6</v>
      </c>
      <c r="V428" s="384">
        <v>9781597.8</v>
      </c>
    </row>
    <row r="429" spans="1:22" ht="12.75">
      <c r="A429" s="153" t="s">
        <v>141</v>
      </c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M429" s="68"/>
      <c r="N429" s="68"/>
      <c r="O429" s="68"/>
      <c r="P429" s="68"/>
      <c r="Q429" s="68"/>
      <c r="R429" s="68"/>
      <c r="S429" s="68"/>
      <c r="T429" s="384"/>
      <c r="U429" s="384"/>
      <c r="V429" s="384"/>
    </row>
    <row r="430" spans="1:22" ht="19.5" customHeight="1">
      <c r="A430" s="153" t="s">
        <v>1105</v>
      </c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M430" s="68">
        <v>858159.1</v>
      </c>
      <c r="N430" s="68">
        <v>1015496.4</v>
      </c>
      <c r="O430" s="68">
        <v>1260365.8</v>
      </c>
      <c r="P430" s="68">
        <v>1662905</v>
      </c>
      <c r="Q430" s="68">
        <v>2154301.6</v>
      </c>
      <c r="R430" s="68">
        <v>2710005.7</v>
      </c>
      <c r="S430" s="68">
        <v>3500155.7</v>
      </c>
      <c r="T430" s="384">
        <v>3836009.6</v>
      </c>
      <c r="U430" s="384">
        <v>3951999.7</v>
      </c>
      <c r="V430" s="384">
        <v>4579382.7</v>
      </c>
    </row>
    <row r="431" spans="1:22" ht="12.75">
      <c r="A431" s="153" t="s">
        <v>1106</v>
      </c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M431" s="68">
        <v>1084282.7</v>
      </c>
      <c r="N431" s="68">
        <v>1350872.3</v>
      </c>
      <c r="O431" s="68">
        <v>1629448.7</v>
      </c>
      <c r="P431" s="68">
        <v>1983013.5</v>
      </c>
      <c r="Q431" s="68">
        <v>2526108.1</v>
      </c>
      <c r="R431" s="68">
        <v>3040958.4</v>
      </c>
      <c r="S431" s="68">
        <v>3859688.5</v>
      </c>
      <c r="T431" s="384">
        <v>4230683</v>
      </c>
      <c r="U431" s="384">
        <v>4489877.9</v>
      </c>
      <c r="V431" s="384">
        <v>5202215.1</v>
      </c>
    </row>
    <row r="432" spans="1:22" ht="25.5">
      <c r="A432" s="137" t="s">
        <v>1107</v>
      </c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M432" s="68">
        <v>132516</v>
      </c>
      <c r="N432" s="68">
        <v>154917.4</v>
      </c>
      <c r="O432" s="68">
        <v>149551</v>
      </c>
      <c r="P432" s="68">
        <v>139372.9</v>
      </c>
      <c r="Q432" s="68">
        <v>154587.6</v>
      </c>
      <c r="R432" s="68">
        <v>185875.6</v>
      </c>
      <c r="S432" s="68">
        <v>216712.5</v>
      </c>
      <c r="T432" s="384">
        <v>216996.4</v>
      </c>
      <c r="U432" s="384">
        <v>225981.1</v>
      </c>
      <c r="V432" s="384">
        <v>244667.7</v>
      </c>
    </row>
    <row r="433" spans="1:22" ht="12.75">
      <c r="A433" s="139" t="s">
        <v>696</v>
      </c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M433" s="68">
        <v>2169313.7</v>
      </c>
      <c r="N433" s="68">
        <v>2755048.5</v>
      </c>
      <c r="O433" s="68">
        <v>3558951.4</v>
      </c>
      <c r="P433" s="68">
        <v>4338730.5</v>
      </c>
      <c r="Q433" s="68">
        <v>5698727.3</v>
      </c>
      <c r="R433" s="68">
        <v>8034098.2</v>
      </c>
      <c r="S433" s="68">
        <v>10526116.1</v>
      </c>
      <c r="T433" s="384">
        <v>7344756.5</v>
      </c>
      <c r="U433" s="384">
        <v>10288305.3</v>
      </c>
      <c r="V433" s="384">
        <v>13644414.1</v>
      </c>
    </row>
    <row r="434" spans="1:22" ht="28.5">
      <c r="A434" s="137" t="s">
        <v>1190</v>
      </c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M434" s="68">
        <v>1939314.4</v>
      </c>
      <c r="N434" s="68">
        <v>2432252</v>
      </c>
      <c r="O434" s="68">
        <v>3130523.6</v>
      </c>
      <c r="P434" s="68">
        <v>3836895.9</v>
      </c>
      <c r="Q434" s="68">
        <v>4980573.3</v>
      </c>
      <c r="R434" s="68">
        <v>6980359.1</v>
      </c>
      <c r="S434" s="68">
        <v>9200768.9</v>
      </c>
      <c r="T434" s="384">
        <v>8535671.5</v>
      </c>
      <c r="U434" s="384">
        <v>9829228.7</v>
      </c>
      <c r="V434" s="69" t="s">
        <v>207</v>
      </c>
    </row>
    <row r="435" spans="1:22" ht="25.5">
      <c r="A435" s="137" t="s">
        <v>697</v>
      </c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M435" s="68">
        <v>229999.3</v>
      </c>
      <c r="N435" s="68">
        <v>322796.5</v>
      </c>
      <c r="O435" s="68">
        <v>428427.8</v>
      </c>
      <c r="P435" s="68">
        <v>501834.6</v>
      </c>
      <c r="Q435" s="68">
        <v>718154</v>
      </c>
      <c r="R435" s="68">
        <v>1053739.1</v>
      </c>
      <c r="S435" s="68">
        <v>1325347.2</v>
      </c>
      <c r="T435" s="384">
        <v>-1190915</v>
      </c>
      <c r="U435" s="384">
        <v>459076.6</v>
      </c>
      <c r="V435" s="69" t="s">
        <v>208</v>
      </c>
    </row>
    <row r="436" spans="1:22" ht="12.75">
      <c r="A436" s="139" t="s">
        <v>698</v>
      </c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M436" s="68">
        <v>1167490.5</v>
      </c>
      <c r="N436" s="68">
        <v>1501960.1</v>
      </c>
      <c r="O436" s="68">
        <v>2086533.4</v>
      </c>
      <c r="P436" s="68">
        <v>2958981.1</v>
      </c>
      <c r="Q436" s="68">
        <v>3425912.8</v>
      </c>
      <c r="R436" s="68">
        <v>2866551.3</v>
      </c>
      <c r="S436" s="68">
        <v>3812567.2</v>
      </c>
      <c r="T436" s="384">
        <v>2887699.1</v>
      </c>
      <c r="U436" s="384">
        <v>3739696.9</v>
      </c>
      <c r="V436" s="384">
        <v>4783725.5</v>
      </c>
    </row>
    <row r="437" spans="1:22" ht="12.75">
      <c r="A437" s="139" t="s">
        <v>699</v>
      </c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M437" s="68">
        <v>3813694.6</v>
      </c>
      <c r="N437" s="68">
        <v>4655880.3</v>
      </c>
      <c r="O437" s="68">
        <v>5860396.9</v>
      </c>
      <c r="P437" s="68">
        <v>7607256.5</v>
      </c>
      <c r="Q437" s="68">
        <v>9079332.7</v>
      </c>
      <c r="R437" s="68">
        <v>10028762.1</v>
      </c>
      <c r="S437" s="68">
        <v>12923553.7</v>
      </c>
      <c r="T437" s="384">
        <v>10842026.2</v>
      </c>
      <c r="U437" s="384">
        <v>13529310.9</v>
      </c>
      <c r="V437" s="384">
        <v>16949612.3</v>
      </c>
    </row>
    <row r="438" spans="1:22" ht="12.75">
      <c r="A438" s="139" t="s">
        <v>700</v>
      </c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M438" s="68">
        <v>2646204.1</v>
      </c>
      <c r="N438" s="68">
        <v>3153920.2</v>
      </c>
      <c r="O438" s="68">
        <v>3773863.5</v>
      </c>
      <c r="P438" s="68">
        <v>4648275.4</v>
      </c>
      <c r="Q438" s="68">
        <v>5653419.9</v>
      </c>
      <c r="R438" s="68">
        <v>7162210.8</v>
      </c>
      <c r="S438" s="68">
        <v>9110986.5</v>
      </c>
      <c r="T438" s="384">
        <v>7954327.1</v>
      </c>
      <c r="U438" s="384">
        <v>9789614</v>
      </c>
      <c r="V438" s="384">
        <v>12165886.8</v>
      </c>
    </row>
    <row r="439" spans="1:22" ht="12.75">
      <c r="A439" s="139" t="s">
        <v>701</v>
      </c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M439" s="384">
        <v>9615.390700003598</v>
      </c>
      <c r="N439" s="68">
        <v>-107462.4</v>
      </c>
      <c r="O439" s="68">
        <v>-96143.5</v>
      </c>
      <c r="P439" s="68">
        <v>-126095.3</v>
      </c>
      <c r="Q439" s="68">
        <v>-17179.4</v>
      </c>
      <c r="R439" s="68">
        <v>378284.2</v>
      </c>
      <c r="S439" s="68">
        <v>-605345.5</v>
      </c>
      <c r="T439" s="384">
        <v>-694862.1</v>
      </c>
      <c r="U439" s="384">
        <v>-1005089.6</v>
      </c>
      <c r="V439" s="384">
        <v>-1097423.4</v>
      </c>
    </row>
    <row r="440" spans="1:18" ht="38.25">
      <c r="A440" s="145" t="s">
        <v>702</v>
      </c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1:22" ht="12.75">
      <c r="A441" s="139" t="s">
        <v>694</v>
      </c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M441" s="130">
        <v>100</v>
      </c>
      <c r="N441" s="130">
        <v>100</v>
      </c>
      <c r="O441" s="130">
        <v>100</v>
      </c>
      <c r="P441" s="130">
        <v>100</v>
      </c>
      <c r="Q441" s="130">
        <v>100</v>
      </c>
      <c r="R441" s="130">
        <v>100</v>
      </c>
      <c r="S441" s="130">
        <v>100</v>
      </c>
      <c r="T441" s="383">
        <v>100</v>
      </c>
      <c r="U441" s="383">
        <v>100</v>
      </c>
      <c r="V441" s="383">
        <v>100</v>
      </c>
    </row>
    <row r="442" spans="1:22" ht="12.75">
      <c r="A442" s="139" t="s">
        <v>2241</v>
      </c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M442" s="130"/>
      <c r="N442" s="130"/>
      <c r="O442" s="130"/>
      <c r="P442" s="130"/>
      <c r="Q442" s="130"/>
      <c r="R442" s="130"/>
      <c r="S442" s="130"/>
      <c r="T442" s="301"/>
      <c r="U442" s="301"/>
      <c r="V442" s="301"/>
    </row>
    <row r="443" spans="1:22" ht="12.75">
      <c r="A443" s="139" t="s">
        <v>695</v>
      </c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M443" s="130">
        <v>69.2</v>
      </c>
      <c r="N443" s="130">
        <v>68.2</v>
      </c>
      <c r="O443" s="130">
        <v>67</v>
      </c>
      <c r="P443" s="130">
        <v>66.3</v>
      </c>
      <c r="Q443" s="130">
        <v>66.1</v>
      </c>
      <c r="R443" s="130">
        <v>66.8</v>
      </c>
      <c r="S443" s="130">
        <v>65.9</v>
      </c>
      <c r="T443" s="393">
        <v>74.1</v>
      </c>
      <c r="U443" s="393">
        <v>69.6</v>
      </c>
      <c r="V443" s="393">
        <v>66.8</v>
      </c>
    </row>
    <row r="444" spans="1:22" ht="12.75">
      <c r="A444" s="137" t="s">
        <v>1103</v>
      </c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M444" s="130">
        <v>50</v>
      </c>
      <c r="N444" s="130">
        <v>49.2</v>
      </c>
      <c r="O444" s="130">
        <v>49.3</v>
      </c>
      <c r="P444" s="130">
        <v>49</v>
      </c>
      <c r="Q444" s="130">
        <v>48.2</v>
      </c>
      <c r="R444" s="130">
        <v>48.8</v>
      </c>
      <c r="S444" s="130">
        <v>47.8</v>
      </c>
      <c r="T444" s="393">
        <v>53.1</v>
      </c>
      <c r="U444" s="393">
        <v>50.9</v>
      </c>
      <c r="V444" s="393">
        <v>48.9</v>
      </c>
    </row>
    <row r="445" spans="1:22" ht="12.75">
      <c r="A445" s="137" t="s">
        <v>1104</v>
      </c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M445" s="130">
        <v>18</v>
      </c>
      <c r="N445" s="130">
        <v>17.8</v>
      </c>
      <c r="O445" s="130">
        <v>16.9</v>
      </c>
      <c r="P445" s="130">
        <v>16.7</v>
      </c>
      <c r="Q445" s="130">
        <v>17.4</v>
      </c>
      <c r="R445" s="130">
        <v>17.5</v>
      </c>
      <c r="S445" s="130">
        <v>17.6</v>
      </c>
      <c r="T445" s="393">
        <v>20.4</v>
      </c>
      <c r="U445" s="393">
        <v>18.2</v>
      </c>
      <c r="V445" s="393">
        <v>17.5</v>
      </c>
    </row>
    <row r="446" spans="1:22" ht="12.75">
      <c r="A446" s="153" t="s">
        <v>141</v>
      </c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M446" s="130"/>
      <c r="N446" s="130"/>
      <c r="O446" s="130"/>
      <c r="P446" s="130"/>
      <c r="Q446" s="130"/>
      <c r="R446" s="130"/>
      <c r="S446" s="130"/>
      <c r="T446" s="393"/>
      <c r="U446" s="393"/>
      <c r="V446" s="393"/>
    </row>
    <row r="447" spans="1:22" ht="12.75" customHeight="1">
      <c r="A447" s="153" t="s">
        <v>1105</v>
      </c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M447" s="130">
        <v>8</v>
      </c>
      <c r="N447" s="130">
        <v>7.6</v>
      </c>
      <c r="O447" s="130">
        <v>7.4</v>
      </c>
      <c r="P447" s="130">
        <v>7.6</v>
      </c>
      <c r="Q447" s="130">
        <v>8</v>
      </c>
      <c r="R447" s="130">
        <v>8.2</v>
      </c>
      <c r="S447" s="130">
        <v>8.4</v>
      </c>
      <c r="T447" s="393">
        <v>9.7</v>
      </c>
      <c r="U447" s="393">
        <v>8.5</v>
      </c>
      <c r="V447" s="393">
        <v>8.2</v>
      </c>
    </row>
    <row r="448" spans="1:22" ht="12.75">
      <c r="A448" s="153" t="s">
        <v>1106</v>
      </c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M448" s="130">
        <v>10</v>
      </c>
      <c r="N448" s="130">
        <v>10.2</v>
      </c>
      <c r="O448" s="130">
        <v>9.5</v>
      </c>
      <c r="P448" s="130">
        <v>9.1</v>
      </c>
      <c r="Q448" s="130">
        <v>9.4</v>
      </c>
      <c r="R448" s="130">
        <v>9.3</v>
      </c>
      <c r="S448" s="130">
        <v>9.2</v>
      </c>
      <c r="T448" s="393">
        <v>10.7</v>
      </c>
      <c r="U448" s="393">
        <v>9.7</v>
      </c>
      <c r="V448" s="393">
        <v>9.3</v>
      </c>
    </row>
    <row r="449" spans="1:22" ht="25.5">
      <c r="A449" s="137" t="s">
        <v>1107</v>
      </c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M449" s="130">
        <v>1.2</v>
      </c>
      <c r="N449" s="130">
        <v>1.2</v>
      </c>
      <c r="O449" s="130">
        <v>0.8</v>
      </c>
      <c r="P449" s="130">
        <v>0.6</v>
      </c>
      <c r="Q449" s="130">
        <v>0.5</v>
      </c>
      <c r="R449" s="130">
        <v>0.5</v>
      </c>
      <c r="S449" s="130">
        <v>0.5</v>
      </c>
      <c r="T449" s="393">
        <v>0.6</v>
      </c>
      <c r="U449" s="393">
        <v>0.5</v>
      </c>
      <c r="V449" s="393">
        <v>0.4</v>
      </c>
    </row>
    <row r="450" spans="1:22" ht="12.75">
      <c r="A450" s="139" t="s">
        <v>696</v>
      </c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M450" s="130">
        <v>20</v>
      </c>
      <c r="N450" s="130">
        <v>20.6</v>
      </c>
      <c r="O450" s="130">
        <v>20.9</v>
      </c>
      <c r="P450" s="130">
        <v>20.1</v>
      </c>
      <c r="Q450" s="130">
        <v>21.2</v>
      </c>
      <c r="R450" s="130">
        <v>24.4</v>
      </c>
      <c r="S450" s="130">
        <v>25.1</v>
      </c>
      <c r="T450" s="393">
        <v>18.6</v>
      </c>
      <c r="U450" s="393">
        <v>22.3</v>
      </c>
      <c r="V450" s="393">
        <v>24.6</v>
      </c>
    </row>
    <row r="451" spans="1:22" ht="28.5">
      <c r="A451" s="137" t="s">
        <v>1190</v>
      </c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M451" s="130">
        <v>17.9</v>
      </c>
      <c r="N451" s="130">
        <v>18.2</v>
      </c>
      <c r="O451" s="130">
        <v>18.4</v>
      </c>
      <c r="P451" s="130">
        <v>17.7</v>
      </c>
      <c r="Q451" s="130">
        <v>18.5</v>
      </c>
      <c r="R451" s="130">
        <v>21.2</v>
      </c>
      <c r="S451" s="130">
        <v>22</v>
      </c>
      <c r="T451" s="393">
        <v>21.7</v>
      </c>
      <c r="U451" s="393">
        <v>21.3</v>
      </c>
      <c r="V451" s="393">
        <v>21</v>
      </c>
    </row>
    <row r="452" spans="1:22" ht="25.5">
      <c r="A452" s="137" t="s">
        <v>697</v>
      </c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M452" s="130">
        <v>2.1</v>
      </c>
      <c r="N452" s="130">
        <v>2.4</v>
      </c>
      <c r="O452" s="130">
        <v>2.5</v>
      </c>
      <c r="P452" s="130">
        <v>2.4</v>
      </c>
      <c r="Q452" s="130">
        <v>2.7</v>
      </c>
      <c r="R452" s="130">
        <v>3.2</v>
      </c>
      <c r="S452" s="130">
        <v>3.1</v>
      </c>
      <c r="T452" s="393">
        <v>-3.1</v>
      </c>
      <c r="U452" s="393">
        <v>1</v>
      </c>
      <c r="V452" s="393">
        <v>3.6</v>
      </c>
    </row>
    <row r="453" spans="1:22" ht="12.75">
      <c r="A453" s="139" t="s">
        <v>698</v>
      </c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M453" s="130">
        <v>10.8</v>
      </c>
      <c r="N453" s="130">
        <v>11.2</v>
      </c>
      <c r="O453" s="130">
        <v>12.1</v>
      </c>
      <c r="P453" s="130">
        <v>13.6</v>
      </c>
      <c r="Q453" s="130">
        <v>12.7</v>
      </c>
      <c r="R453" s="130">
        <v>8.8</v>
      </c>
      <c r="S453" s="130">
        <v>9</v>
      </c>
      <c r="T453" s="393">
        <v>7.3</v>
      </c>
      <c r="U453" s="393">
        <v>8.1</v>
      </c>
      <c r="V453" s="393">
        <v>8.6</v>
      </c>
    </row>
    <row r="454" spans="1:22" ht="12.75">
      <c r="A454" s="139" t="s">
        <v>699</v>
      </c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M454" s="130">
        <v>35.2</v>
      </c>
      <c r="N454" s="130">
        <v>34.9</v>
      </c>
      <c r="O454" s="130">
        <v>34.2</v>
      </c>
      <c r="P454" s="130">
        <v>35</v>
      </c>
      <c r="Q454" s="130">
        <v>33.7</v>
      </c>
      <c r="R454" s="130">
        <v>30.6</v>
      </c>
      <c r="S454" s="130">
        <v>30.8</v>
      </c>
      <c r="T454" s="393">
        <v>27.4</v>
      </c>
      <c r="U454" s="393">
        <v>29.3</v>
      </c>
      <c r="V454" s="393">
        <v>30.5</v>
      </c>
    </row>
    <row r="455" spans="1:22" ht="12.75">
      <c r="A455" s="139" t="s">
        <v>700</v>
      </c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M455" s="130">
        <v>24.4</v>
      </c>
      <c r="N455" s="130">
        <v>23.7</v>
      </c>
      <c r="O455" s="130">
        <v>22.1</v>
      </c>
      <c r="P455" s="130">
        <v>21.4</v>
      </c>
      <c r="Q455" s="130">
        <v>21</v>
      </c>
      <c r="R455" s="130">
        <v>21.8</v>
      </c>
      <c r="S455" s="130">
        <v>21.8</v>
      </c>
      <c r="T455" s="393">
        <v>20.1</v>
      </c>
      <c r="U455" s="393">
        <v>21.2</v>
      </c>
      <c r="V455" s="393">
        <v>21.9</v>
      </c>
    </row>
    <row r="456" spans="1:21" ht="51">
      <c r="A456" s="145" t="s">
        <v>703</v>
      </c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U456" s="135"/>
    </row>
    <row r="457" spans="1:22" ht="12.75">
      <c r="A457" s="139" t="s">
        <v>704</v>
      </c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M457" s="130">
        <v>104.74378268150322</v>
      </c>
      <c r="N457" s="130">
        <v>107.3</v>
      </c>
      <c r="O457" s="130">
        <v>107.2</v>
      </c>
      <c r="P457" s="130">
        <v>106.4</v>
      </c>
      <c r="Q457" s="130">
        <v>108.2</v>
      </c>
      <c r="R457" s="130">
        <v>108.5</v>
      </c>
      <c r="S457" s="128">
        <v>105.2</v>
      </c>
      <c r="T457" s="357">
        <v>92.2</v>
      </c>
      <c r="U457" s="357">
        <v>104.3</v>
      </c>
      <c r="V457" s="358">
        <v>104.3</v>
      </c>
    </row>
    <row r="458" spans="1:22" ht="12.75">
      <c r="A458" s="139" t="s">
        <v>695</v>
      </c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M458" s="130">
        <v>107.00000018858327</v>
      </c>
      <c r="N458" s="130">
        <v>106.1</v>
      </c>
      <c r="O458" s="130">
        <v>109.4</v>
      </c>
      <c r="P458" s="130">
        <v>109.1</v>
      </c>
      <c r="Q458" s="130">
        <v>109.5</v>
      </c>
      <c r="R458" s="130">
        <v>111.2</v>
      </c>
      <c r="S458" s="128">
        <v>108.6</v>
      </c>
      <c r="T458" s="383">
        <v>96.1</v>
      </c>
      <c r="U458" s="383">
        <v>103.3</v>
      </c>
      <c r="V458" s="358">
        <v>105.3</v>
      </c>
    </row>
    <row r="459" spans="1:22" ht="12.75">
      <c r="A459" s="137" t="s">
        <v>1103</v>
      </c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M459" s="130">
        <v>108.50000090147749</v>
      </c>
      <c r="N459" s="130">
        <v>107.7</v>
      </c>
      <c r="O459" s="130">
        <v>112.5</v>
      </c>
      <c r="P459" s="130">
        <v>112.2</v>
      </c>
      <c r="Q459" s="130">
        <v>112.2</v>
      </c>
      <c r="R459" s="130">
        <v>114.3</v>
      </c>
      <c r="S459" s="128">
        <v>110.6</v>
      </c>
      <c r="T459" s="383">
        <v>94.9</v>
      </c>
      <c r="U459" s="383">
        <v>105.2</v>
      </c>
      <c r="V459" s="358">
        <v>106.8</v>
      </c>
    </row>
    <row r="460" spans="1:22" ht="12.75">
      <c r="A460" s="137" t="s">
        <v>1104</v>
      </c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M460" s="130">
        <v>102.60000074730647</v>
      </c>
      <c r="N460" s="130">
        <v>102.4</v>
      </c>
      <c r="O460" s="130">
        <v>102.1</v>
      </c>
      <c r="P460" s="130">
        <v>101.4</v>
      </c>
      <c r="Q460" s="130">
        <v>102.3</v>
      </c>
      <c r="R460" s="130">
        <v>102.7</v>
      </c>
      <c r="S460" s="128">
        <v>103.4</v>
      </c>
      <c r="T460" s="383">
        <v>99.4</v>
      </c>
      <c r="U460" s="383">
        <v>98.6</v>
      </c>
      <c r="V460" s="358">
        <v>101.5</v>
      </c>
    </row>
    <row r="461" spans="1:22" ht="25.5">
      <c r="A461" s="137" t="s">
        <v>1107</v>
      </c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M461" s="130">
        <v>100.79997901178292</v>
      </c>
      <c r="N461" s="130">
        <v>100.1</v>
      </c>
      <c r="O461" s="130">
        <v>88.9</v>
      </c>
      <c r="P461" s="130">
        <v>81.7</v>
      </c>
      <c r="Q461" s="130">
        <v>98.3</v>
      </c>
      <c r="R461" s="130">
        <v>102.7</v>
      </c>
      <c r="S461" s="128">
        <v>98.6</v>
      </c>
      <c r="T461" s="383">
        <v>92</v>
      </c>
      <c r="U461" s="383">
        <v>99.5</v>
      </c>
      <c r="V461" s="358">
        <v>97.1</v>
      </c>
    </row>
    <row r="462" spans="1:22" ht="12.75">
      <c r="A462" s="139" t="s">
        <v>696</v>
      </c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M462" s="130">
        <v>97.40000164820462</v>
      </c>
      <c r="N462" s="130">
        <v>114.3</v>
      </c>
      <c r="O462" s="130">
        <v>112.2</v>
      </c>
      <c r="P462" s="130">
        <v>109.5</v>
      </c>
      <c r="Q462" s="130">
        <v>117.7</v>
      </c>
      <c r="R462" s="130">
        <v>122</v>
      </c>
      <c r="S462" s="128">
        <v>110.5</v>
      </c>
      <c r="T462" s="383">
        <v>59</v>
      </c>
      <c r="U462" s="383">
        <v>128.8</v>
      </c>
      <c r="V462" s="358">
        <v>120.8</v>
      </c>
    </row>
    <row r="463" spans="1:22" ht="28.5">
      <c r="A463" s="137" t="s">
        <v>1190</v>
      </c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M463" s="130">
        <v>102.80000206126493</v>
      </c>
      <c r="N463" s="130">
        <v>113.9</v>
      </c>
      <c r="O463" s="130">
        <v>112.6</v>
      </c>
      <c r="P463" s="130">
        <v>110.6</v>
      </c>
      <c r="Q463" s="130">
        <v>118</v>
      </c>
      <c r="R463" s="130">
        <v>121</v>
      </c>
      <c r="S463" s="128">
        <v>110.6</v>
      </c>
      <c r="T463" s="383">
        <v>85.6</v>
      </c>
      <c r="U463" s="383">
        <v>105.8</v>
      </c>
      <c r="V463" s="122" t="s">
        <v>210</v>
      </c>
    </row>
    <row r="464" spans="1:22" ht="28.5">
      <c r="A464" s="137" t="s">
        <v>1191</v>
      </c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M464" s="314" t="s">
        <v>834</v>
      </c>
      <c r="N464" s="314" t="s">
        <v>834</v>
      </c>
      <c r="O464" s="314" t="s">
        <v>834</v>
      </c>
      <c r="P464" s="314" t="s">
        <v>834</v>
      </c>
      <c r="Q464" s="314" t="s">
        <v>834</v>
      </c>
      <c r="R464" s="314" t="s">
        <v>834</v>
      </c>
      <c r="S464" s="314" t="s">
        <v>834</v>
      </c>
      <c r="T464" s="394" t="s">
        <v>834</v>
      </c>
      <c r="U464" s="394" t="s">
        <v>834</v>
      </c>
      <c r="V464" s="116" t="s">
        <v>211</v>
      </c>
    </row>
    <row r="465" spans="1:22" ht="12.75">
      <c r="A465" s="139" t="s">
        <v>705</v>
      </c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M465" s="130">
        <v>110.30000116079381</v>
      </c>
      <c r="N465" s="130">
        <v>112.6</v>
      </c>
      <c r="O465" s="130">
        <v>111.8</v>
      </c>
      <c r="P465" s="130">
        <v>106.5</v>
      </c>
      <c r="Q465" s="130">
        <v>107.3</v>
      </c>
      <c r="R465" s="130">
        <v>106.3</v>
      </c>
      <c r="S465" s="128">
        <v>100.6</v>
      </c>
      <c r="T465" s="383">
        <v>95.3</v>
      </c>
      <c r="U465" s="383">
        <v>107</v>
      </c>
      <c r="V465" s="358">
        <v>100.4</v>
      </c>
    </row>
    <row r="466" spans="1:22" ht="12.75">
      <c r="A466" s="139" t="s">
        <v>706</v>
      </c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M466" s="130">
        <v>114.59999972726945</v>
      </c>
      <c r="N466" s="130">
        <v>117.3</v>
      </c>
      <c r="O466" s="130">
        <v>123.3</v>
      </c>
      <c r="P466" s="130">
        <v>116.6</v>
      </c>
      <c r="Q466" s="130">
        <v>121.3</v>
      </c>
      <c r="R466" s="130">
        <v>126.2</v>
      </c>
      <c r="S466" s="128">
        <v>114.8</v>
      </c>
      <c r="T466" s="383">
        <v>69.6</v>
      </c>
      <c r="U466" s="383">
        <v>125.8</v>
      </c>
      <c r="V466" s="358">
        <v>120.3</v>
      </c>
    </row>
    <row r="467" spans="1:22" ht="17.25" customHeight="1">
      <c r="A467" s="479" t="s">
        <v>707</v>
      </c>
      <c r="B467" s="490"/>
      <c r="C467" s="490"/>
      <c r="D467" s="490"/>
      <c r="E467" s="490"/>
      <c r="F467" s="490"/>
      <c r="G467" s="490"/>
      <c r="H467" s="490"/>
      <c r="I467" s="490"/>
      <c r="J467" s="490"/>
      <c r="K467" s="490"/>
      <c r="L467" s="490"/>
      <c r="M467" s="490"/>
      <c r="N467" s="490"/>
      <c r="O467" s="490"/>
      <c r="P467" s="490"/>
      <c r="Q467" s="490"/>
      <c r="R467" s="490"/>
      <c r="S467" s="490"/>
      <c r="T467" s="490"/>
      <c r="U467" s="490"/>
      <c r="V467" s="485"/>
    </row>
    <row r="468" spans="1:22" ht="17.25" customHeight="1">
      <c r="A468" s="479" t="s">
        <v>708</v>
      </c>
      <c r="B468" s="490"/>
      <c r="C468" s="490"/>
      <c r="D468" s="490"/>
      <c r="E468" s="490"/>
      <c r="F468" s="490"/>
      <c r="G468" s="490"/>
      <c r="H468" s="490"/>
      <c r="I468" s="490"/>
      <c r="J468" s="490"/>
      <c r="K468" s="490"/>
      <c r="L468" s="490"/>
      <c r="M468" s="490"/>
      <c r="N468" s="490"/>
      <c r="O468" s="490"/>
      <c r="P468" s="490"/>
      <c r="Q468" s="490"/>
      <c r="R468" s="490"/>
      <c r="S468" s="490"/>
      <c r="T468" s="490"/>
      <c r="U468" s="490"/>
      <c r="V468" s="485"/>
    </row>
    <row r="469" spans="1:22" ht="12.75">
      <c r="A469" s="479" t="s">
        <v>1192</v>
      </c>
      <c r="B469" s="490"/>
      <c r="C469" s="490"/>
      <c r="D469" s="490"/>
      <c r="E469" s="490"/>
      <c r="F469" s="490"/>
      <c r="G469" s="490"/>
      <c r="H469" s="490"/>
      <c r="I469" s="490"/>
      <c r="J469" s="490"/>
      <c r="K469" s="490"/>
      <c r="L469" s="490"/>
      <c r="M469" s="490"/>
      <c r="N469" s="490"/>
      <c r="O469" s="490"/>
      <c r="P469" s="490"/>
      <c r="Q469" s="490"/>
      <c r="R469" s="490"/>
      <c r="S469" s="490"/>
      <c r="T469" s="490"/>
      <c r="U469" s="490"/>
      <c r="V469" s="485"/>
    </row>
    <row r="470" spans="1:22" ht="26.25" customHeight="1">
      <c r="A470" s="465" t="s">
        <v>212</v>
      </c>
      <c r="B470" s="466"/>
      <c r="C470" s="466"/>
      <c r="D470" s="466"/>
      <c r="E470" s="466"/>
      <c r="F470" s="466"/>
      <c r="G470" s="466"/>
      <c r="H470" s="466"/>
      <c r="I470" s="466"/>
      <c r="J470" s="466"/>
      <c r="K470" s="466"/>
      <c r="L470" s="466"/>
      <c r="M470" s="466"/>
      <c r="N470" s="466"/>
      <c r="O470" s="466"/>
      <c r="P470" s="466"/>
      <c r="Q470" s="466"/>
      <c r="R470" s="466"/>
      <c r="S470" s="466"/>
      <c r="T470" s="466"/>
      <c r="U470" s="466"/>
      <c r="V470" s="467"/>
    </row>
    <row r="471" ht="12.75">
      <c r="A471" s="8" t="s">
        <v>380</v>
      </c>
    </row>
    <row r="472" spans="1:22" ht="41.25">
      <c r="A472" s="127" t="s">
        <v>547</v>
      </c>
      <c r="B472" s="16">
        <v>2061</v>
      </c>
      <c r="C472" s="91">
        <v>43215</v>
      </c>
      <c r="D472" s="91">
        <v>63861</v>
      </c>
      <c r="E472" s="91">
        <v>1221494</v>
      </c>
      <c r="F472" s="91">
        <v>5306460</v>
      </c>
      <c r="G472" s="91">
        <v>13250160</v>
      </c>
      <c r="H472" s="91">
        <v>13419951</v>
      </c>
      <c r="I472" s="91">
        <v>14277540</v>
      </c>
      <c r="J472" s="91">
        <v>14334783</v>
      </c>
      <c r="K472" s="91">
        <v>17464172</v>
      </c>
      <c r="L472" s="91">
        <v>21495236</v>
      </c>
      <c r="M472" s="11">
        <v>26333273</v>
      </c>
      <c r="N472" s="91">
        <v>32173286</v>
      </c>
      <c r="O472" s="91">
        <v>34873724</v>
      </c>
      <c r="P472" s="91">
        <v>41493568</v>
      </c>
      <c r="Q472" s="91">
        <v>47489498</v>
      </c>
      <c r="R472" s="11">
        <v>60391454</v>
      </c>
      <c r="S472" s="11">
        <v>74471182</v>
      </c>
      <c r="T472" s="298">
        <v>82302969</v>
      </c>
      <c r="U472" s="298">
        <v>93185612</v>
      </c>
      <c r="V472" s="298">
        <v>108001247</v>
      </c>
    </row>
    <row r="473" spans="1:22" ht="51">
      <c r="A473" s="127" t="s">
        <v>381</v>
      </c>
      <c r="B473" s="155">
        <v>1875</v>
      </c>
      <c r="C473" s="101">
        <v>11106</v>
      </c>
      <c r="D473" s="101">
        <v>16795</v>
      </c>
      <c r="E473" s="101">
        <v>368891</v>
      </c>
      <c r="F473" s="101">
        <v>1491115</v>
      </c>
      <c r="G473" s="101">
        <v>3776296</v>
      </c>
      <c r="H473" s="101">
        <v>3757586</v>
      </c>
      <c r="I473" s="101">
        <v>3854936</v>
      </c>
      <c r="J473" s="101">
        <v>3927730</v>
      </c>
      <c r="K473" s="101">
        <v>4366043</v>
      </c>
      <c r="L473" s="101">
        <v>5588761</v>
      </c>
      <c r="M473" s="101">
        <v>7109984</v>
      </c>
      <c r="N473" s="101">
        <v>7399856</v>
      </c>
      <c r="O473" s="101">
        <v>8020957</v>
      </c>
      <c r="P473" s="101">
        <v>9543521</v>
      </c>
      <c r="Q473" s="101">
        <v>10447690</v>
      </c>
      <c r="R473" s="101">
        <v>14493949</v>
      </c>
      <c r="S473" s="101">
        <v>15638948</v>
      </c>
      <c r="T473" s="300">
        <v>16460594</v>
      </c>
      <c r="U473" s="301">
        <v>17705266</v>
      </c>
      <c r="V473" s="298">
        <v>19440224</v>
      </c>
    </row>
    <row r="474" spans="1:22" ht="51">
      <c r="A474" s="127" t="s">
        <v>382</v>
      </c>
      <c r="B474" s="155">
        <v>186</v>
      </c>
      <c r="C474" s="101">
        <v>32109</v>
      </c>
      <c r="D474" s="101">
        <v>47066</v>
      </c>
      <c r="E474" s="101">
        <v>852603</v>
      </c>
      <c r="F474" s="101">
        <v>3815345</v>
      </c>
      <c r="G474" s="101">
        <v>9473864</v>
      </c>
      <c r="H474" s="101">
        <v>9662365</v>
      </c>
      <c r="I474" s="101">
        <v>10422604</v>
      </c>
      <c r="J474" s="101">
        <v>10407053</v>
      </c>
      <c r="K474" s="101">
        <v>13098729</v>
      </c>
      <c r="L474" s="101">
        <v>15906475</v>
      </c>
      <c r="M474" s="101">
        <v>19223289</v>
      </c>
      <c r="N474" s="101">
        <v>24773430</v>
      </c>
      <c r="O474" s="101">
        <v>26852767</v>
      </c>
      <c r="P474" s="101">
        <v>31950047</v>
      </c>
      <c r="Q474" s="101">
        <v>37041808</v>
      </c>
      <c r="R474" s="101">
        <v>45897505</v>
      </c>
      <c r="S474" s="101">
        <v>58832234</v>
      </c>
      <c r="T474" s="301">
        <v>65842375</v>
      </c>
      <c r="U474" s="300">
        <v>75480346</v>
      </c>
      <c r="V474" s="298">
        <v>88561023</v>
      </c>
    </row>
    <row r="475" spans="1:22" ht="25.5">
      <c r="A475" s="127" t="s">
        <v>383</v>
      </c>
      <c r="B475" s="16">
        <v>175</v>
      </c>
      <c r="C475" s="156">
        <v>2005</v>
      </c>
      <c r="D475" s="156">
        <v>15093</v>
      </c>
      <c r="E475" s="156">
        <v>72350</v>
      </c>
      <c r="F475" s="156">
        <v>230407</v>
      </c>
      <c r="G475" s="156">
        <v>334302</v>
      </c>
      <c r="H475" s="156">
        <v>406472</v>
      </c>
      <c r="I475" s="156">
        <v>428564</v>
      </c>
      <c r="J475" s="156">
        <v>597306</v>
      </c>
      <c r="K475" s="156">
        <v>843378</v>
      </c>
      <c r="L475" s="156">
        <v>1117655</v>
      </c>
      <c r="M475" s="156">
        <v>1615063</v>
      </c>
      <c r="N475" s="156">
        <v>1815658</v>
      </c>
      <c r="O475" s="156">
        <v>1972112</v>
      </c>
      <c r="P475" s="156">
        <v>2943686</v>
      </c>
      <c r="Q475" s="156">
        <v>3252436</v>
      </c>
      <c r="R475" s="156">
        <v>4296411</v>
      </c>
      <c r="S475" s="156">
        <v>5744847</v>
      </c>
      <c r="T475" s="302">
        <v>6356223</v>
      </c>
      <c r="U475" s="302">
        <v>6275935</v>
      </c>
      <c r="V475" s="298">
        <v>8813314</v>
      </c>
    </row>
    <row r="476" spans="1:22" ht="54">
      <c r="A476" s="127" t="s">
        <v>1272</v>
      </c>
      <c r="B476" s="16">
        <v>2061</v>
      </c>
      <c r="C476" s="91">
        <v>43215</v>
      </c>
      <c r="D476" s="91">
        <v>63861</v>
      </c>
      <c r="E476" s="91">
        <v>1221494</v>
      </c>
      <c r="F476" s="91">
        <v>5306460</v>
      </c>
      <c r="G476" s="91">
        <v>13250160</v>
      </c>
      <c r="H476" s="91">
        <v>13419951</v>
      </c>
      <c r="I476" s="91">
        <v>14277540</v>
      </c>
      <c r="J476" s="91">
        <v>14334783</v>
      </c>
      <c r="K476" s="91">
        <v>17464172</v>
      </c>
      <c r="L476" s="91">
        <v>21495236</v>
      </c>
      <c r="M476" s="11">
        <v>26333273</v>
      </c>
      <c r="N476" s="91">
        <v>32173286</v>
      </c>
      <c r="O476" s="91">
        <v>34873724</v>
      </c>
      <c r="P476" s="91">
        <v>41493568</v>
      </c>
      <c r="Q476" s="91">
        <v>47489498</v>
      </c>
      <c r="R476" s="11">
        <v>60391454</v>
      </c>
      <c r="S476" s="11">
        <v>74471182</v>
      </c>
      <c r="T476" s="298">
        <v>82302969</v>
      </c>
      <c r="U476" s="298">
        <v>93185612</v>
      </c>
      <c r="V476" s="298">
        <v>108001247</v>
      </c>
    </row>
    <row r="477" spans="1:22" ht="25.5">
      <c r="A477" s="54" t="s">
        <v>1140</v>
      </c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O477" s="91">
        <v>1395777</v>
      </c>
      <c r="P477" s="91">
        <v>1440084</v>
      </c>
      <c r="Q477" s="91">
        <v>1574699</v>
      </c>
      <c r="R477" s="91">
        <v>1963327</v>
      </c>
      <c r="S477" s="91">
        <v>2259734</v>
      </c>
      <c r="T477" s="298">
        <v>2566917</v>
      </c>
      <c r="U477" s="298">
        <v>2859877</v>
      </c>
      <c r="V477" s="298">
        <v>3127209</v>
      </c>
    </row>
    <row r="478" spans="1:22" ht="12.75">
      <c r="A478" s="54" t="s">
        <v>765</v>
      </c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O478" s="91">
        <v>56675</v>
      </c>
      <c r="P478" s="91">
        <v>55139</v>
      </c>
      <c r="Q478" s="91">
        <v>59975</v>
      </c>
      <c r="R478" s="91">
        <v>79318</v>
      </c>
      <c r="S478" s="91">
        <v>91247</v>
      </c>
      <c r="T478" s="298">
        <v>97356</v>
      </c>
      <c r="U478" s="298">
        <v>113107</v>
      </c>
      <c r="V478" s="298">
        <v>132742</v>
      </c>
    </row>
    <row r="479" spans="1:22" ht="12.75">
      <c r="A479" s="54" t="s">
        <v>1859</v>
      </c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O479" s="91">
        <v>2618033</v>
      </c>
      <c r="P479" s="91">
        <v>3310147</v>
      </c>
      <c r="Q479" s="91">
        <v>4081090</v>
      </c>
      <c r="R479" s="91">
        <v>4976884</v>
      </c>
      <c r="S479" s="91">
        <v>6366057</v>
      </c>
      <c r="T479" s="298">
        <v>7861116</v>
      </c>
      <c r="U479" s="298">
        <v>9084573</v>
      </c>
      <c r="V479" s="298">
        <v>10574297</v>
      </c>
    </row>
    <row r="480" spans="1:22" ht="12.75">
      <c r="A480" s="54" t="s">
        <v>1860</v>
      </c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O480" s="91">
        <v>3196017</v>
      </c>
      <c r="P480" s="91">
        <v>3639399</v>
      </c>
      <c r="Q480" s="91">
        <v>4218012</v>
      </c>
      <c r="R480" s="91">
        <v>5122523</v>
      </c>
      <c r="S480" s="91">
        <v>6001501</v>
      </c>
      <c r="T480" s="298">
        <v>6951720</v>
      </c>
      <c r="U480" s="298">
        <v>7989040</v>
      </c>
      <c r="V480" s="298">
        <v>8876602</v>
      </c>
    </row>
    <row r="481" spans="1:22" ht="25.5">
      <c r="A481" s="54" t="s">
        <v>959</v>
      </c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O481" s="91">
        <v>3033503</v>
      </c>
      <c r="P481" s="91">
        <v>3408329</v>
      </c>
      <c r="Q481" s="91">
        <v>3605984</v>
      </c>
      <c r="R481" s="91">
        <v>4087407</v>
      </c>
      <c r="S481" s="91">
        <v>4925469</v>
      </c>
      <c r="T481" s="298">
        <v>5740995</v>
      </c>
      <c r="U481" s="298">
        <v>6769064</v>
      </c>
      <c r="V481" s="298">
        <v>8528539</v>
      </c>
    </row>
    <row r="482" spans="1:22" ht="12.75">
      <c r="A482" s="54" t="s">
        <v>612</v>
      </c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O482" s="91">
        <v>688936</v>
      </c>
      <c r="P482" s="91">
        <v>604922</v>
      </c>
      <c r="Q482" s="91">
        <v>711286</v>
      </c>
      <c r="R482" s="91">
        <v>992921</v>
      </c>
      <c r="S482" s="91">
        <v>1221347</v>
      </c>
      <c r="T482" s="298">
        <v>1391117</v>
      </c>
      <c r="U482" s="298">
        <v>1499940</v>
      </c>
      <c r="V482" s="298">
        <v>1499379</v>
      </c>
    </row>
    <row r="483" spans="1:22" ht="51">
      <c r="A483" s="54" t="s">
        <v>613</v>
      </c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O483" s="91">
        <v>618622</v>
      </c>
      <c r="P483" s="91">
        <v>859421</v>
      </c>
      <c r="Q483" s="91">
        <v>1138375</v>
      </c>
      <c r="R483" s="11">
        <v>1648977</v>
      </c>
      <c r="S483" s="11">
        <v>2156531</v>
      </c>
      <c r="T483" s="298">
        <v>2556150</v>
      </c>
      <c r="U483" s="298">
        <v>3109800</v>
      </c>
      <c r="V483" s="298">
        <v>3738919</v>
      </c>
    </row>
    <row r="484" spans="1:22" ht="12.75">
      <c r="A484" s="54" t="s">
        <v>614</v>
      </c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O484" s="91">
        <v>244422</v>
      </c>
      <c r="P484" s="91">
        <v>278036</v>
      </c>
      <c r="Q484" s="91">
        <v>298381</v>
      </c>
      <c r="R484" s="11">
        <v>395761</v>
      </c>
      <c r="S484" s="11">
        <v>443789</v>
      </c>
      <c r="T484" s="298">
        <v>484662</v>
      </c>
      <c r="U484" s="298">
        <v>535183</v>
      </c>
      <c r="V484" s="298">
        <v>604325</v>
      </c>
    </row>
    <row r="485" spans="1:22" ht="12.75">
      <c r="A485" s="54" t="s">
        <v>615</v>
      </c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O485" s="91">
        <v>9836464</v>
      </c>
      <c r="P485" s="91">
        <v>13388808</v>
      </c>
      <c r="Q485" s="91">
        <v>15270817</v>
      </c>
      <c r="R485" s="11">
        <v>17942233</v>
      </c>
      <c r="S485" s="11">
        <v>21525664</v>
      </c>
      <c r="T485" s="298">
        <v>23283486</v>
      </c>
      <c r="U485" s="298">
        <v>25950327</v>
      </c>
      <c r="V485" s="298">
        <v>30736997</v>
      </c>
    </row>
    <row r="486" spans="1:22" ht="12.75">
      <c r="A486" s="54" t="s">
        <v>616</v>
      </c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O486" s="91">
        <v>372276</v>
      </c>
      <c r="P486" s="91">
        <v>493588</v>
      </c>
      <c r="Q486" s="91">
        <v>679710</v>
      </c>
      <c r="R486" s="11">
        <v>996344</v>
      </c>
      <c r="S486" s="11">
        <v>1446257</v>
      </c>
      <c r="T486" s="298">
        <v>1858026</v>
      </c>
      <c r="U486" s="298">
        <v>2154362</v>
      </c>
      <c r="V486" s="298">
        <v>2070638</v>
      </c>
    </row>
    <row r="487" spans="1:22" ht="25.5">
      <c r="A487" s="54" t="s">
        <v>960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O487" s="91">
        <v>8659798</v>
      </c>
      <c r="P487" s="91">
        <v>9368932</v>
      </c>
      <c r="Q487" s="91">
        <v>10427578</v>
      </c>
      <c r="R487" s="11">
        <v>13707183</v>
      </c>
      <c r="S487" s="11">
        <v>18642139</v>
      </c>
      <c r="T487" s="298">
        <v>19616695</v>
      </c>
      <c r="U487" s="298">
        <v>21895792</v>
      </c>
      <c r="V487" s="298">
        <v>25008183</v>
      </c>
    </row>
    <row r="488" spans="1:22" ht="38.25">
      <c r="A488" s="54" t="s">
        <v>1110</v>
      </c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O488" s="91">
        <v>1061442</v>
      </c>
      <c r="P488" s="91">
        <v>1237532</v>
      </c>
      <c r="Q488" s="91">
        <v>1612048</v>
      </c>
      <c r="R488" s="11">
        <v>2853979</v>
      </c>
      <c r="S488" s="11">
        <v>3288743</v>
      </c>
      <c r="T488" s="298">
        <v>3538562</v>
      </c>
      <c r="U488" s="298">
        <v>4253045</v>
      </c>
      <c r="V488" s="298">
        <v>5364965</v>
      </c>
    </row>
    <row r="489" spans="1:22" ht="12.75">
      <c r="A489" s="54" t="s">
        <v>447</v>
      </c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O489" s="91">
        <v>1210675</v>
      </c>
      <c r="P489" s="91">
        <v>1278844</v>
      </c>
      <c r="Q489" s="91">
        <v>1410202</v>
      </c>
      <c r="R489" s="11">
        <v>2337357</v>
      </c>
      <c r="S489" s="11">
        <v>2468646</v>
      </c>
      <c r="T489" s="298">
        <v>2534403</v>
      </c>
      <c r="U489" s="298">
        <v>2700025</v>
      </c>
      <c r="V489" s="298">
        <v>2924719</v>
      </c>
    </row>
    <row r="490" spans="1:22" ht="25.5">
      <c r="A490" s="54" t="s">
        <v>2246</v>
      </c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O490" s="91">
        <v>940493</v>
      </c>
      <c r="P490" s="91">
        <v>1023358</v>
      </c>
      <c r="Q490" s="91">
        <v>1154516</v>
      </c>
      <c r="R490" s="11">
        <v>1639280</v>
      </c>
      <c r="S490" s="11">
        <v>1834158</v>
      </c>
      <c r="T490" s="298">
        <v>1965934</v>
      </c>
      <c r="U490" s="298">
        <v>2175848</v>
      </c>
      <c r="V490" s="298">
        <v>2372776</v>
      </c>
    </row>
    <row r="491" spans="1:22" ht="38.25">
      <c r="A491" s="54" t="s">
        <v>357</v>
      </c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O491" s="91">
        <v>940591</v>
      </c>
      <c r="P491" s="91">
        <v>1107029</v>
      </c>
      <c r="Q491" s="91">
        <v>1246825</v>
      </c>
      <c r="R491" s="11">
        <v>1647960</v>
      </c>
      <c r="S491" s="11">
        <v>1799900</v>
      </c>
      <c r="T491" s="298">
        <v>1855830</v>
      </c>
      <c r="U491" s="298">
        <v>2095629</v>
      </c>
      <c r="V491" s="298">
        <v>2440957</v>
      </c>
    </row>
    <row r="492" spans="1:22" ht="25.5">
      <c r="A492" s="127" t="s">
        <v>1296</v>
      </c>
      <c r="B492" s="16">
        <v>35.4</v>
      </c>
      <c r="C492" s="14">
        <v>42.5</v>
      </c>
      <c r="D492" s="14">
        <v>33.7</v>
      </c>
      <c r="E492" s="14">
        <v>41.3</v>
      </c>
      <c r="F492" s="14">
        <v>39.5</v>
      </c>
      <c r="G492" s="14">
        <v>37.8</v>
      </c>
      <c r="H492" s="14">
        <v>41</v>
      </c>
      <c r="I492" s="14">
        <v>41.6</v>
      </c>
      <c r="J492" s="14">
        <v>41.7</v>
      </c>
      <c r="K492" s="14">
        <v>39.3</v>
      </c>
      <c r="L492" s="14">
        <v>41.1</v>
      </c>
      <c r="M492" s="14">
        <v>44</v>
      </c>
      <c r="N492" s="14">
        <v>43</v>
      </c>
      <c r="O492" s="14">
        <v>41.9</v>
      </c>
      <c r="P492" s="14">
        <v>45.2</v>
      </c>
      <c r="Q492" s="14">
        <v>46.3</v>
      </c>
      <c r="R492" s="14">
        <v>46.2</v>
      </c>
      <c r="S492" s="14">
        <v>45.3</v>
      </c>
      <c r="T492" s="91">
        <v>45.3</v>
      </c>
      <c r="U492" s="69">
        <v>47.1</v>
      </c>
      <c r="V492" s="298">
        <v>47.9</v>
      </c>
    </row>
    <row r="493" spans="1:22" ht="41.25" customHeight="1">
      <c r="A493" s="27" t="s">
        <v>893</v>
      </c>
      <c r="C493" s="77"/>
      <c r="D493" s="159">
        <v>7.5</v>
      </c>
      <c r="E493" s="159">
        <v>11.4</v>
      </c>
      <c r="F493" s="159">
        <v>9.5</v>
      </c>
      <c r="G493" s="159">
        <v>9.9</v>
      </c>
      <c r="H493" s="159">
        <v>10.9</v>
      </c>
      <c r="I493" s="159">
        <v>11.5</v>
      </c>
      <c r="J493" s="159">
        <v>11.9</v>
      </c>
      <c r="K493" s="159">
        <v>12.7</v>
      </c>
      <c r="L493" s="159">
        <v>13.6</v>
      </c>
      <c r="M493" s="160">
        <v>17.1</v>
      </c>
      <c r="N493" s="128">
        <v>15</v>
      </c>
      <c r="O493" s="128">
        <v>14.8</v>
      </c>
      <c r="P493" s="128">
        <v>13.3</v>
      </c>
      <c r="Q493" s="128">
        <v>13.3</v>
      </c>
      <c r="R493" s="128">
        <v>12.9</v>
      </c>
      <c r="S493" s="128">
        <v>13.1</v>
      </c>
      <c r="T493" s="14">
        <v>13</v>
      </c>
      <c r="U493" s="128">
        <v>13.5</v>
      </c>
      <c r="V493" s="298">
        <v>14.4</v>
      </c>
    </row>
    <row r="494" spans="1:22" ht="30" customHeight="1">
      <c r="A494" s="27" t="s">
        <v>919</v>
      </c>
      <c r="B494" s="16">
        <v>5.5</v>
      </c>
      <c r="C494" s="159">
        <v>3.6</v>
      </c>
      <c r="D494" s="159">
        <v>2.5</v>
      </c>
      <c r="E494" s="159">
        <v>2.1</v>
      </c>
      <c r="F494" s="159">
        <v>1.9</v>
      </c>
      <c r="G494" s="159">
        <v>1.6</v>
      </c>
      <c r="H494" s="159">
        <v>1.4</v>
      </c>
      <c r="I494" s="159">
        <v>1.3</v>
      </c>
      <c r="J494" s="159">
        <v>1.4</v>
      </c>
      <c r="K494" s="159">
        <v>1.8</v>
      </c>
      <c r="L494" s="159">
        <v>2.1</v>
      </c>
      <c r="M494" s="159">
        <v>2.2</v>
      </c>
      <c r="N494" s="159">
        <v>2.5</v>
      </c>
      <c r="O494" s="159">
        <v>2.7</v>
      </c>
      <c r="P494" s="160">
        <v>3</v>
      </c>
      <c r="Q494" s="159">
        <v>3.3</v>
      </c>
      <c r="R494" s="160">
        <v>4</v>
      </c>
      <c r="S494" s="159">
        <v>4.4</v>
      </c>
      <c r="T494" s="91">
        <v>4.1</v>
      </c>
      <c r="U494" s="298">
        <v>3.7</v>
      </c>
      <c r="V494" s="298">
        <v>3.9</v>
      </c>
    </row>
    <row r="495" spans="1:22" ht="28.5">
      <c r="A495" s="27" t="s">
        <v>605</v>
      </c>
      <c r="B495" s="16">
        <v>2.1</v>
      </c>
      <c r="C495" s="159">
        <v>1.6</v>
      </c>
      <c r="D495" s="159">
        <v>1.9</v>
      </c>
      <c r="E495" s="160">
        <v>2</v>
      </c>
      <c r="F495" s="159">
        <v>1.9</v>
      </c>
      <c r="G495" s="159">
        <v>1.7</v>
      </c>
      <c r="H495" s="159">
        <v>1.6</v>
      </c>
      <c r="I495" s="159">
        <v>1.4</v>
      </c>
      <c r="J495" s="159">
        <v>1.2</v>
      </c>
      <c r="K495" s="159">
        <v>1.3</v>
      </c>
      <c r="L495" s="159">
        <v>1.3</v>
      </c>
      <c r="M495" s="159">
        <v>1.3</v>
      </c>
      <c r="N495" s="159">
        <v>1.2</v>
      </c>
      <c r="O495" s="159">
        <v>1.1</v>
      </c>
      <c r="P495" s="159">
        <v>1.1</v>
      </c>
      <c r="Q495" s="160">
        <v>1</v>
      </c>
      <c r="R495" s="160">
        <v>1</v>
      </c>
      <c r="S495" s="160">
        <v>1</v>
      </c>
      <c r="T495" s="14">
        <v>1</v>
      </c>
      <c r="U495" s="14">
        <v>0.8</v>
      </c>
      <c r="V495" s="298">
        <v>0.8</v>
      </c>
    </row>
    <row r="496" spans="1:22" ht="41.25">
      <c r="A496" s="27" t="s">
        <v>606</v>
      </c>
      <c r="B496" s="16">
        <v>103.5</v>
      </c>
      <c r="C496" s="160">
        <v>102</v>
      </c>
      <c r="D496" s="159">
        <v>100.6</v>
      </c>
      <c r="E496" s="159">
        <v>99.9</v>
      </c>
      <c r="F496" s="159">
        <v>100.1</v>
      </c>
      <c r="G496" s="159">
        <v>99.9</v>
      </c>
      <c r="H496" s="159">
        <v>99.6</v>
      </c>
      <c r="I496" s="159">
        <v>99.7</v>
      </c>
      <c r="J496" s="159">
        <v>100.2</v>
      </c>
      <c r="K496" s="159">
        <v>100.5</v>
      </c>
      <c r="L496" s="159">
        <v>100.9</v>
      </c>
      <c r="M496" s="160">
        <v>101</v>
      </c>
      <c r="N496" s="159">
        <v>101.3</v>
      </c>
      <c r="O496" s="159">
        <v>101.6</v>
      </c>
      <c r="P496" s="159">
        <v>101.9</v>
      </c>
      <c r="Q496" s="159">
        <v>102.4</v>
      </c>
      <c r="R496" s="160">
        <v>103.1</v>
      </c>
      <c r="S496" s="160">
        <v>103.6</v>
      </c>
      <c r="T496" s="298">
        <v>103.2</v>
      </c>
      <c r="U496" s="357">
        <v>103</v>
      </c>
      <c r="V496" s="298">
        <v>103.2</v>
      </c>
    </row>
    <row r="497" spans="1:256" ht="12.75">
      <c r="A497" s="468" t="s">
        <v>775</v>
      </c>
      <c r="B497" s="485"/>
      <c r="C497" s="485"/>
      <c r="D497" s="485"/>
      <c r="E497" s="485"/>
      <c r="F497" s="485"/>
      <c r="G497" s="485"/>
      <c r="H497" s="485"/>
      <c r="I497" s="485"/>
      <c r="J497" s="485"/>
      <c r="K497" s="485"/>
      <c r="L497" s="485"/>
      <c r="M497" s="485"/>
      <c r="N497" s="485"/>
      <c r="O497" s="485"/>
      <c r="P497" s="485"/>
      <c r="Q497" s="485"/>
      <c r="R497" s="485"/>
      <c r="S497" s="485"/>
      <c r="T497" s="485"/>
      <c r="U497" s="485"/>
      <c r="V497" s="485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408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  <c r="BI497" s="202"/>
      <c r="BJ497" s="202"/>
      <c r="BK497" s="202"/>
      <c r="BL497" s="408"/>
      <c r="BM497" s="202"/>
      <c r="BN497" s="202"/>
      <c r="BO497" s="202"/>
      <c r="BP497" s="202"/>
      <c r="BQ497" s="202"/>
      <c r="BR497" s="202"/>
      <c r="BS497" s="202"/>
      <c r="BT497" s="202"/>
      <c r="BU497" s="202"/>
      <c r="BV497" s="202"/>
      <c r="BW497" s="202"/>
      <c r="BX497" s="202"/>
      <c r="BY497" s="202"/>
      <c r="BZ497" s="202"/>
      <c r="CA497" s="202"/>
      <c r="CB497" s="202"/>
      <c r="CC497" s="202"/>
      <c r="CD497" s="202"/>
      <c r="CE497" s="202"/>
      <c r="CF497" s="202"/>
      <c r="CG497" s="408"/>
      <c r="CH497" s="202"/>
      <c r="CI497" s="202"/>
      <c r="CJ497" s="202"/>
      <c r="CK497" s="202"/>
      <c r="CL497" s="202"/>
      <c r="CM497" s="202"/>
      <c r="CN497" s="202"/>
      <c r="CO497" s="202"/>
      <c r="CP497" s="202"/>
      <c r="CQ497" s="202"/>
      <c r="CR497" s="202"/>
      <c r="CS497" s="202"/>
      <c r="CT497" s="202"/>
      <c r="CU497" s="202"/>
      <c r="CV497" s="202"/>
      <c r="CW497" s="202"/>
      <c r="CX497" s="202"/>
      <c r="CY497" s="202"/>
      <c r="CZ497" s="202"/>
      <c r="DA497" s="202"/>
      <c r="DB497" s="408"/>
      <c r="DC497" s="202"/>
      <c r="DD497" s="202"/>
      <c r="DE497" s="202"/>
      <c r="DF497" s="202"/>
      <c r="DG497" s="202"/>
      <c r="DH497" s="202"/>
      <c r="DI497" s="202"/>
      <c r="DJ497" s="202"/>
      <c r="DK497" s="202"/>
      <c r="DL497" s="202"/>
      <c r="DM497" s="202"/>
      <c r="DN497" s="202"/>
      <c r="DO497" s="202"/>
      <c r="DP497" s="202"/>
      <c r="DQ497" s="202"/>
      <c r="DR497" s="202"/>
      <c r="DS497" s="202"/>
      <c r="DT497" s="202"/>
      <c r="DU497" s="202"/>
      <c r="DV497" s="202"/>
      <c r="DW497" s="479"/>
      <c r="DX497" s="485"/>
      <c r="DY497" s="485"/>
      <c r="DZ497" s="485"/>
      <c r="EA497" s="485"/>
      <c r="EB497" s="485"/>
      <c r="EC497" s="485"/>
      <c r="ED497" s="485"/>
      <c r="EE497" s="485"/>
      <c r="EF497" s="485"/>
      <c r="EG497" s="485"/>
      <c r="EH497" s="485"/>
      <c r="EI497" s="485"/>
      <c r="EJ497" s="485"/>
      <c r="EK497" s="485"/>
      <c r="EL497" s="485"/>
      <c r="EM497" s="485"/>
      <c r="EN497" s="485"/>
      <c r="EO497" s="485"/>
      <c r="EP497" s="485"/>
      <c r="EQ497" s="485"/>
      <c r="ER497" s="479"/>
      <c r="ES497" s="485"/>
      <c r="ET497" s="485"/>
      <c r="EU497" s="485"/>
      <c r="EV497" s="485"/>
      <c r="EW497" s="485"/>
      <c r="EX497" s="485"/>
      <c r="EY497" s="485"/>
      <c r="EZ497" s="485"/>
      <c r="FA497" s="485"/>
      <c r="FB497" s="485"/>
      <c r="FC497" s="485"/>
      <c r="FD497" s="485"/>
      <c r="FE497" s="485"/>
      <c r="FF497" s="485"/>
      <c r="FG497" s="485"/>
      <c r="FH497" s="485"/>
      <c r="FI497" s="485"/>
      <c r="FJ497" s="485"/>
      <c r="FK497" s="485"/>
      <c r="FL497" s="485"/>
      <c r="FM497" s="479"/>
      <c r="FN497" s="485"/>
      <c r="FO497" s="485"/>
      <c r="FP497" s="485"/>
      <c r="FQ497" s="485"/>
      <c r="FR497" s="485"/>
      <c r="FS497" s="485"/>
      <c r="FT497" s="485"/>
      <c r="FU497" s="485"/>
      <c r="FV497" s="485"/>
      <c r="FW497" s="485"/>
      <c r="FX497" s="485"/>
      <c r="FY497" s="485"/>
      <c r="FZ497" s="485"/>
      <c r="GA497" s="485"/>
      <c r="GB497" s="485"/>
      <c r="GC497" s="485"/>
      <c r="GD497" s="485"/>
      <c r="GE497" s="485"/>
      <c r="GF497" s="485"/>
      <c r="GG497" s="485"/>
      <c r="GH497" s="479"/>
      <c r="GI497" s="485"/>
      <c r="GJ497" s="485"/>
      <c r="GK497" s="485"/>
      <c r="GL497" s="485"/>
      <c r="GM497" s="485"/>
      <c r="GN497" s="485"/>
      <c r="GO497" s="485"/>
      <c r="GP497" s="485"/>
      <c r="GQ497" s="485"/>
      <c r="GR497" s="485"/>
      <c r="GS497" s="485"/>
      <c r="GT497" s="485"/>
      <c r="GU497" s="485"/>
      <c r="GV497" s="485"/>
      <c r="GW497" s="485"/>
      <c r="GX497" s="485"/>
      <c r="GY497" s="485"/>
      <c r="GZ497" s="485"/>
      <c r="HA497" s="485"/>
      <c r="HB497" s="485"/>
      <c r="HC497" s="479"/>
      <c r="HD497" s="485"/>
      <c r="HE497" s="485"/>
      <c r="HF497" s="485"/>
      <c r="HG497" s="485"/>
      <c r="HH497" s="485"/>
      <c r="HI497" s="485"/>
      <c r="HJ497" s="485"/>
      <c r="HK497" s="485"/>
      <c r="HL497" s="485"/>
      <c r="HM497" s="485"/>
      <c r="HN497" s="485"/>
      <c r="HO497" s="485"/>
      <c r="HP497" s="485"/>
      <c r="HQ497" s="485"/>
      <c r="HR497" s="485"/>
      <c r="HS497" s="485"/>
      <c r="HT497" s="485"/>
      <c r="HU497" s="485"/>
      <c r="HV497" s="485"/>
      <c r="HW497" s="485"/>
      <c r="HX497" s="479"/>
      <c r="HY497" s="485"/>
      <c r="HZ497" s="485"/>
      <c r="IA497" s="485"/>
      <c r="IB497" s="485"/>
      <c r="IC497" s="485"/>
      <c r="ID497" s="485"/>
      <c r="IE497" s="485"/>
      <c r="IF497" s="485"/>
      <c r="IG497" s="485"/>
      <c r="IH497" s="485"/>
      <c r="II497" s="485"/>
      <c r="IJ497" s="485"/>
      <c r="IK497" s="485"/>
      <c r="IL497" s="485"/>
      <c r="IM497" s="485"/>
      <c r="IN497" s="485"/>
      <c r="IO497" s="485"/>
      <c r="IP497" s="485"/>
      <c r="IQ497" s="485"/>
      <c r="IR497" s="485"/>
      <c r="IS497" s="479"/>
      <c r="IT497" s="485"/>
      <c r="IU497" s="485"/>
      <c r="IV497" s="485"/>
    </row>
    <row r="498" spans="1:22" ht="17.25" customHeight="1">
      <c r="A498" s="479" t="s">
        <v>890</v>
      </c>
      <c r="B498" s="485"/>
      <c r="C498" s="485"/>
      <c r="D498" s="485"/>
      <c r="E498" s="485"/>
      <c r="F498" s="485"/>
      <c r="G498" s="485"/>
      <c r="H498" s="485"/>
      <c r="I498" s="485"/>
      <c r="J498" s="485"/>
      <c r="K498" s="485"/>
      <c r="L498" s="485"/>
      <c r="M498" s="485"/>
      <c r="N498" s="485"/>
      <c r="O498" s="485"/>
      <c r="P498" s="485"/>
      <c r="Q498" s="485"/>
      <c r="R498" s="485"/>
      <c r="S498" s="485"/>
      <c r="T498" s="485"/>
      <c r="U498" s="485"/>
      <c r="V498" s="485"/>
    </row>
    <row r="499" spans="1:22" ht="17.25" customHeight="1">
      <c r="A499" s="479" t="s">
        <v>891</v>
      </c>
      <c r="B499" s="485"/>
      <c r="C499" s="485"/>
      <c r="D499" s="485"/>
      <c r="E499" s="485"/>
      <c r="F499" s="485"/>
      <c r="G499" s="485"/>
      <c r="H499" s="485"/>
      <c r="I499" s="485"/>
      <c r="J499" s="485"/>
      <c r="K499" s="485"/>
      <c r="L499" s="485"/>
      <c r="M499" s="485"/>
      <c r="N499" s="485"/>
      <c r="O499" s="485"/>
      <c r="P499" s="485"/>
      <c r="Q499" s="485"/>
      <c r="R499" s="485"/>
      <c r="S499" s="485"/>
      <c r="T499" s="485"/>
      <c r="U499" s="485"/>
      <c r="V499" s="485"/>
    </row>
    <row r="500" spans="1:22" ht="18" customHeight="1">
      <c r="A500" s="479" t="s">
        <v>892</v>
      </c>
      <c r="B500" s="485"/>
      <c r="C500" s="485"/>
      <c r="D500" s="485"/>
      <c r="E500" s="485"/>
      <c r="F500" s="485"/>
      <c r="G500" s="485"/>
      <c r="H500" s="485"/>
      <c r="I500" s="485"/>
      <c r="J500" s="485"/>
      <c r="K500" s="485"/>
      <c r="L500" s="485"/>
      <c r="M500" s="485"/>
      <c r="N500" s="485"/>
      <c r="O500" s="485"/>
      <c r="P500" s="485"/>
      <c r="Q500" s="485"/>
      <c r="R500" s="485"/>
      <c r="S500" s="485"/>
      <c r="T500" s="485"/>
      <c r="U500" s="485"/>
      <c r="V500" s="485"/>
    </row>
  </sheetData>
  <mergeCells count="18">
    <mergeCell ref="A500:V500"/>
    <mergeCell ref="A499:V499"/>
    <mergeCell ref="A498:V498"/>
    <mergeCell ref="A497:V497"/>
    <mergeCell ref="IS497:IV497"/>
    <mergeCell ref="FM497:GG497"/>
    <mergeCell ref="GH497:HB497"/>
    <mergeCell ref="HC497:HW497"/>
    <mergeCell ref="HX497:IR497"/>
    <mergeCell ref="DW497:EQ497"/>
    <mergeCell ref="ER497:FL497"/>
    <mergeCell ref="A469:V469"/>
    <mergeCell ref="A1:U1"/>
    <mergeCell ref="A10:U10"/>
    <mergeCell ref="A470:V470"/>
    <mergeCell ref="A467:V467"/>
    <mergeCell ref="A468:V468"/>
    <mergeCell ref="A3:V3"/>
  </mergeCells>
  <printOptions/>
  <pageMargins left="0.75" right="0.75" top="1" bottom="1" header="0.5" footer="0.5"/>
  <pageSetup horizontalDpi="600" verticalDpi="600" orientation="portrait" paperSize="9" r:id="rId1"/>
  <ignoredErrors>
    <ignoredError sqref="T28:V28" formula="1"/>
    <ignoredError sqref="U122:V12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33.00390625" style="0" customWidth="1"/>
  </cols>
  <sheetData>
    <row r="1" spans="1:22" ht="12.75">
      <c r="A1" s="488" t="s">
        <v>417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120"/>
    </row>
    <row r="2" spans="1:22" ht="15.75" customHeight="1">
      <c r="A2" s="154" t="s">
        <v>709</v>
      </c>
      <c r="B2" s="154">
        <v>1991</v>
      </c>
      <c r="C2" s="154">
        <v>1992</v>
      </c>
      <c r="D2" s="154">
        <v>1993</v>
      </c>
      <c r="E2" s="154">
        <v>1994</v>
      </c>
      <c r="F2" s="154">
        <v>1995</v>
      </c>
      <c r="G2" s="154">
        <v>1996</v>
      </c>
      <c r="H2" s="154">
        <v>1997</v>
      </c>
      <c r="I2" s="154">
        <v>1998</v>
      </c>
      <c r="J2" s="154">
        <v>1999</v>
      </c>
      <c r="K2" s="154">
        <v>2000</v>
      </c>
      <c r="L2" s="154">
        <v>2001</v>
      </c>
      <c r="M2" s="154">
        <v>2002</v>
      </c>
      <c r="N2" s="154">
        <v>2003</v>
      </c>
      <c r="O2" s="154">
        <v>2004</v>
      </c>
      <c r="P2" s="154">
        <v>2005</v>
      </c>
      <c r="Q2" s="154">
        <v>2006</v>
      </c>
      <c r="R2" s="154">
        <v>2007</v>
      </c>
      <c r="S2" s="205">
        <v>2008</v>
      </c>
      <c r="T2" s="205">
        <v>2009</v>
      </c>
      <c r="U2" s="205">
        <v>2010</v>
      </c>
      <c r="V2" s="205">
        <v>2011</v>
      </c>
    </row>
    <row r="3" spans="1:22" ht="12.75">
      <c r="A3" s="488" t="s">
        <v>1338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spans="1:20" ht="25.5">
      <c r="A4" s="5" t="s">
        <v>1910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38.25">
      <c r="A5" s="9" t="s">
        <v>1911</v>
      </c>
      <c r="B5" s="7"/>
      <c r="C5" s="58">
        <v>608959</v>
      </c>
      <c r="D5" s="58">
        <v>1244860</v>
      </c>
      <c r="E5" s="58">
        <v>1946276</v>
      </c>
      <c r="F5" s="58">
        <v>2249531</v>
      </c>
      <c r="G5" s="58">
        <v>2504518</v>
      </c>
      <c r="H5" s="58">
        <v>2727146</v>
      </c>
      <c r="I5" s="58">
        <v>2901237</v>
      </c>
      <c r="J5" s="58">
        <v>3106350</v>
      </c>
      <c r="K5" s="58">
        <v>3346483</v>
      </c>
      <c r="L5" s="58">
        <v>3593837</v>
      </c>
      <c r="M5" s="58">
        <v>3845278</v>
      </c>
      <c r="N5" s="58">
        <v>4149815</v>
      </c>
      <c r="O5" s="58">
        <v>4417074</v>
      </c>
      <c r="P5" s="58">
        <v>4767260</v>
      </c>
      <c r="Q5" s="58">
        <v>4506607</v>
      </c>
      <c r="R5" s="58">
        <v>4674896</v>
      </c>
      <c r="S5" s="58">
        <v>4771904</v>
      </c>
      <c r="T5" s="58">
        <v>4907753</v>
      </c>
      <c r="U5" s="58">
        <v>4823304</v>
      </c>
      <c r="V5" s="381">
        <v>4866620</v>
      </c>
    </row>
    <row r="6" spans="1:22" ht="14.25" customHeight="1">
      <c r="A6" s="9" t="s">
        <v>1912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7"/>
      <c r="T6" s="135"/>
      <c r="U6" s="135"/>
      <c r="V6" s="382"/>
    </row>
    <row r="7" spans="1:22" ht="12.75">
      <c r="A7" s="12" t="s">
        <v>1913</v>
      </c>
      <c r="B7" s="162"/>
      <c r="C7" s="162"/>
      <c r="D7" s="7"/>
      <c r="E7" s="58">
        <v>324594</v>
      </c>
      <c r="F7" s="58">
        <v>322240</v>
      </c>
      <c r="G7" s="58">
        <v>232763</v>
      </c>
      <c r="H7" s="58">
        <v>142540</v>
      </c>
      <c r="I7" s="58">
        <v>147872</v>
      </c>
      <c r="J7" s="58">
        <v>149584</v>
      </c>
      <c r="K7" s="58">
        <v>150758</v>
      </c>
      <c r="L7" s="58">
        <v>155064</v>
      </c>
      <c r="M7" s="58">
        <v>157050</v>
      </c>
      <c r="N7" s="58">
        <v>161338</v>
      </c>
      <c r="O7" s="58">
        <v>159190</v>
      </c>
      <c r="P7" s="58">
        <v>160424</v>
      </c>
      <c r="Q7" s="58">
        <v>149285</v>
      </c>
      <c r="R7" s="58">
        <v>141659</v>
      </c>
      <c r="S7" s="58">
        <v>135007</v>
      </c>
      <c r="T7" s="163">
        <v>129864</v>
      </c>
      <c r="U7" s="58">
        <v>119446</v>
      </c>
      <c r="V7" s="381">
        <v>115508</v>
      </c>
    </row>
    <row r="8" spans="1:22" ht="12.75">
      <c r="A8" s="12" t="s">
        <v>1914</v>
      </c>
      <c r="B8" s="162"/>
      <c r="C8" s="162"/>
      <c r="D8" s="7"/>
      <c r="E8" s="58">
        <v>171116</v>
      </c>
      <c r="F8" s="58">
        <v>197778</v>
      </c>
      <c r="G8" s="58">
        <v>184356</v>
      </c>
      <c r="H8" s="58">
        <v>177619</v>
      </c>
      <c r="I8" s="58">
        <v>183322</v>
      </c>
      <c r="J8" s="58">
        <v>197682</v>
      </c>
      <c r="K8" s="58">
        <v>216647</v>
      </c>
      <c r="L8" s="58">
        <v>231037</v>
      </c>
      <c r="M8" s="58">
        <v>239256</v>
      </c>
      <c r="N8" s="58">
        <v>246121</v>
      </c>
      <c r="O8" s="58">
        <v>248247</v>
      </c>
      <c r="P8" s="58">
        <v>252070</v>
      </c>
      <c r="Q8" s="58">
        <v>264317</v>
      </c>
      <c r="R8" s="58">
        <v>262657</v>
      </c>
      <c r="S8" s="58">
        <v>257627</v>
      </c>
      <c r="T8" s="163">
        <v>252977</v>
      </c>
      <c r="U8" s="58">
        <v>246449</v>
      </c>
      <c r="V8" s="381">
        <v>239458</v>
      </c>
    </row>
    <row r="9" spans="1:22" ht="12.75">
      <c r="A9" s="12" t="s">
        <v>1915</v>
      </c>
      <c r="B9" s="162"/>
      <c r="C9" s="162"/>
      <c r="D9" s="7"/>
      <c r="E9" s="58">
        <v>1215938</v>
      </c>
      <c r="F9" s="58">
        <v>1425548</v>
      </c>
      <c r="G9" s="58">
        <v>1730482</v>
      </c>
      <c r="H9" s="58">
        <v>2014101</v>
      </c>
      <c r="I9" s="58">
        <v>2146843</v>
      </c>
      <c r="J9" s="58">
        <v>2311905</v>
      </c>
      <c r="K9" s="58">
        <v>2509567</v>
      </c>
      <c r="L9" s="58">
        <v>2725903</v>
      </c>
      <c r="M9" s="58">
        <v>2956810</v>
      </c>
      <c r="N9" s="58">
        <v>3237745</v>
      </c>
      <c r="O9" s="58">
        <v>3499163</v>
      </c>
      <c r="P9" s="58">
        <v>3837557</v>
      </c>
      <c r="Q9" s="58">
        <v>3638823</v>
      </c>
      <c r="R9" s="58">
        <v>3855399</v>
      </c>
      <c r="S9" s="58">
        <v>3975511</v>
      </c>
      <c r="T9" s="163">
        <v>4128132</v>
      </c>
      <c r="U9" s="58">
        <v>4103583</v>
      </c>
      <c r="V9" s="381">
        <v>4164605</v>
      </c>
    </row>
    <row r="10" spans="1:22" ht="38.25">
      <c r="A10" s="12" t="s">
        <v>1916</v>
      </c>
      <c r="B10" s="162"/>
      <c r="C10" s="162"/>
      <c r="D10" s="7"/>
      <c r="E10" s="58">
        <v>53505</v>
      </c>
      <c r="F10" s="58">
        <v>95014</v>
      </c>
      <c r="G10" s="58">
        <v>129547</v>
      </c>
      <c r="H10" s="58">
        <v>157784</v>
      </c>
      <c r="I10" s="58">
        <v>183137</v>
      </c>
      <c r="J10" s="58">
        <v>213072</v>
      </c>
      <c r="K10" s="58">
        <v>222957</v>
      </c>
      <c r="L10" s="58">
        <v>236755</v>
      </c>
      <c r="M10" s="58">
        <v>244320</v>
      </c>
      <c r="N10" s="58">
        <v>251509</v>
      </c>
      <c r="O10" s="58">
        <v>252777</v>
      </c>
      <c r="P10" s="58">
        <v>252515</v>
      </c>
      <c r="Q10" s="58">
        <v>239189</v>
      </c>
      <c r="R10" s="58">
        <v>212319</v>
      </c>
      <c r="S10" s="58">
        <v>197398</v>
      </c>
      <c r="T10" s="31">
        <v>187760</v>
      </c>
      <c r="U10" s="58">
        <v>157031</v>
      </c>
      <c r="V10" s="381">
        <v>149632</v>
      </c>
    </row>
    <row r="11" spans="1:22" ht="12.75">
      <c r="A11" s="12" t="s">
        <v>1917</v>
      </c>
      <c r="B11" s="162"/>
      <c r="C11" s="162"/>
      <c r="D11" s="7"/>
      <c r="E11" s="58">
        <v>181123</v>
      </c>
      <c r="F11" s="58">
        <v>208951</v>
      </c>
      <c r="G11" s="58">
        <v>227370</v>
      </c>
      <c r="H11" s="58">
        <v>235102</v>
      </c>
      <c r="I11" s="58">
        <v>240063</v>
      </c>
      <c r="J11" s="58">
        <v>234107</v>
      </c>
      <c r="K11" s="58">
        <v>246554</v>
      </c>
      <c r="L11" s="58">
        <v>245076</v>
      </c>
      <c r="M11" s="58">
        <v>247842</v>
      </c>
      <c r="N11" s="58">
        <v>253102</v>
      </c>
      <c r="O11" s="58">
        <v>257697</v>
      </c>
      <c r="P11" s="58">
        <v>264694</v>
      </c>
      <c r="Q11" s="58">
        <v>214993</v>
      </c>
      <c r="R11" s="58">
        <v>202862</v>
      </c>
      <c r="S11" s="58">
        <v>206361</v>
      </c>
      <c r="T11" s="163">
        <v>209020</v>
      </c>
      <c r="U11" s="58">
        <v>196795</v>
      </c>
      <c r="V11" s="381">
        <v>197417</v>
      </c>
    </row>
    <row r="12" spans="1:22" ht="63.75" customHeight="1">
      <c r="A12" s="9" t="s">
        <v>1918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7"/>
      <c r="N12" s="58">
        <v>322197</v>
      </c>
      <c r="O12" s="58">
        <v>300701</v>
      </c>
      <c r="P12" s="58">
        <v>293241</v>
      </c>
      <c r="Q12" s="58">
        <v>261487</v>
      </c>
      <c r="R12" s="58">
        <v>233572</v>
      </c>
      <c r="S12" s="58">
        <v>222076</v>
      </c>
      <c r="T12" s="31">
        <v>207615</v>
      </c>
      <c r="U12" s="58">
        <v>193435</v>
      </c>
      <c r="V12" s="381">
        <v>179933</v>
      </c>
    </row>
    <row r="13" spans="1:22" ht="63.75">
      <c r="A13" s="9" t="s">
        <v>1919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7"/>
      <c r="N13" s="58">
        <v>5263</v>
      </c>
      <c r="O13" s="58">
        <v>6327</v>
      </c>
      <c r="P13" s="58">
        <v>7404</v>
      </c>
      <c r="Q13" s="58">
        <v>7832</v>
      </c>
      <c r="R13" s="58">
        <v>8360</v>
      </c>
      <c r="S13" s="58">
        <v>8678</v>
      </c>
      <c r="T13" s="31">
        <v>8948</v>
      </c>
      <c r="U13" s="58">
        <v>9197</v>
      </c>
      <c r="V13" s="381">
        <v>8962</v>
      </c>
    </row>
    <row r="14" spans="1:22" ht="63.75">
      <c r="A14" s="9" t="s">
        <v>1920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7"/>
      <c r="N14" s="58">
        <v>11533</v>
      </c>
      <c r="O14" s="58">
        <v>12826</v>
      </c>
      <c r="P14" s="58">
        <v>14551</v>
      </c>
      <c r="Q14" s="58">
        <v>14806</v>
      </c>
      <c r="R14" s="58">
        <v>16100</v>
      </c>
      <c r="S14" s="58">
        <v>17215</v>
      </c>
      <c r="T14" s="31">
        <v>17552</v>
      </c>
      <c r="U14" s="58">
        <v>17314</v>
      </c>
      <c r="V14" s="381">
        <v>17240</v>
      </c>
    </row>
    <row r="15" spans="1:22" ht="63.75">
      <c r="A15" s="9" t="s">
        <v>1921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7"/>
      <c r="N15" s="58">
        <v>434566</v>
      </c>
      <c r="O15" s="58">
        <v>452222</v>
      </c>
      <c r="P15" s="58">
        <v>478413</v>
      </c>
      <c r="Q15" s="58">
        <v>409742</v>
      </c>
      <c r="R15" s="58">
        <v>416135</v>
      </c>
      <c r="S15" s="58">
        <v>410999</v>
      </c>
      <c r="T15" s="31">
        <v>418601</v>
      </c>
      <c r="U15" s="58">
        <v>402479</v>
      </c>
      <c r="V15" s="381">
        <v>403942</v>
      </c>
    </row>
    <row r="16" spans="1:22" ht="76.5">
      <c r="A16" s="9" t="s">
        <v>406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7"/>
      <c r="N16" s="58">
        <v>12697</v>
      </c>
      <c r="O16" s="58">
        <v>15291</v>
      </c>
      <c r="P16" s="58">
        <v>18586</v>
      </c>
      <c r="Q16" s="58">
        <v>21840</v>
      </c>
      <c r="R16" s="58">
        <v>24174</v>
      </c>
      <c r="S16" s="58">
        <v>26010</v>
      </c>
      <c r="T16" s="31">
        <v>28545</v>
      </c>
      <c r="U16" s="58">
        <v>30332</v>
      </c>
      <c r="V16" s="381">
        <v>31191</v>
      </c>
    </row>
    <row r="17" spans="1:22" ht="63.75">
      <c r="A17" s="9" t="s">
        <v>407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7"/>
      <c r="N17" s="58">
        <v>301684</v>
      </c>
      <c r="O17" s="58">
        <v>333214</v>
      </c>
      <c r="P17" s="58">
        <v>371696</v>
      </c>
      <c r="Q17" s="58">
        <v>351751</v>
      </c>
      <c r="R17" s="58">
        <v>390495</v>
      </c>
      <c r="S17" s="58">
        <v>425967</v>
      </c>
      <c r="T17" s="31">
        <v>433706</v>
      </c>
      <c r="U17" s="58">
        <v>431812</v>
      </c>
      <c r="V17" s="381">
        <v>437684</v>
      </c>
    </row>
    <row r="18" spans="1:22" ht="108" customHeight="1">
      <c r="A18" s="9" t="s">
        <v>1945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7"/>
      <c r="N18" s="58">
        <v>1572747</v>
      </c>
      <c r="O18" s="58">
        <v>1682597</v>
      </c>
      <c r="P18" s="58">
        <v>1831401</v>
      </c>
      <c r="Q18" s="58">
        <v>1724292</v>
      </c>
      <c r="R18" s="58">
        <v>1807452</v>
      </c>
      <c r="S18" s="58">
        <v>1797630</v>
      </c>
      <c r="T18" s="31">
        <v>1846337</v>
      </c>
      <c r="U18" s="58">
        <v>1788473</v>
      </c>
      <c r="V18" s="381">
        <v>1799064</v>
      </c>
    </row>
    <row r="19" spans="1:22" ht="63.75">
      <c r="A19" s="9" t="s">
        <v>1944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7"/>
      <c r="N19" s="58">
        <v>71890</v>
      </c>
      <c r="O19" s="58">
        <v>73952</v>
      </c>
      <c r="P19" s="58">
        <v>79749</v>
      </c>
      <c r="Q19" s="58">
        <v>80928</v>
      </c>
      <c r="R19" s="58">
        <v>84728</v>
      </c>
      <c r="S19" s="58">
        <v>85945</v>
      </c>
      <c r="T19" s="31">
        <v>90667</v>
      </c>
      <c r="U19" s="58">
        <v>90843</v>
      </c>
      <c r="V19" s="381">
        <v>93153</v>
      </c>
    </row>
    <row r="20" spans="1:22" ht="63.75">
      <c r="A20" s="9" t="s">
        <v>1252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7"/>
      <c r="N20" s="58">
        <v>141473</v>
      </c>
      <c r="O20" s="58">
        <v>162229</v>
      </c>
      <c r="P20" s="58">
        <v>184487</v>
      </c>
      <c r="Q20" s="58">
        <v>193474</v>
      </c>
      <c r="R20" s="58">
        <v>214866</v>
      </c>
      <c r="S20" s="58">
        <v>238045</v>
      </c>
      <c r="T20" s="31">
        <v>254921</v>
      </c>
      <c r="U20" s="58">
        <v>266040</v>
      </c>
      <c r="V20" s="381">
        <v>278112</v>
      </c>
    </row>
    <row r="21" spans="1:22" ht="63.75">
      <c r="A21" s="9" t="s">
        <v>2002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7"/>
      <c r="N21" s="58">
        <v>90246</v>
      </c>
      <c r="O21" s="58">
        <v>95385</v>
      </c>
      <c r="P21" s="58">
        <v>102453</v>
      </c>
      <c r="Q21" s="58">
        <v>94213</v>
      </c>
      <c r="R21" s="58">
        <v>98924</v>
      </c>
      <c r="S21" s="58">
        <v>101195</v>
      </c>
      <c r="T21" s="31">
        <v>104051</v>
      </c>
      <c r="U21" s="58">
        <v>101148</v>
      </c>
      <c r="V21" s="381">
        <v>102004</v>
      </c>
    </row>
    <row r="22" spans="1:22" ht="78.75" customHeight="1">
      <c r="A22" s="9" t="s">
        <v>2030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7"/>
      <c r="N22" s="58">
        <v>544496</v>
      </c>
      <c r="O22" s="58">
        <v>614230</v>
      </c>
      <c r="P22" s="58">
        <v>689787</v>
      </c>
      <c r="Q22" s="58">
        <v>658983</v>
      </c>
      <c r="R22" s="58">
        <v>709520</v>
      </c>
      <c r="S22" s="58">
        <v>775439</v>
      </c>
      <c r="T22" s="31">
        <v>834584</v>
      </c>
      <c r="U22" s="58">
        <v>864045</v>
      </c>
      <c r="V22" s="381">
        <v>892773</v>
      </c>
    </row>
    <row r="23" spans="1:22" ht="95.25" customHeight="1">
      <c r="A23" s="9" t="s">
        <v>409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7"/>
      <c r="N23" s="58">
        <v>80601</v>
      </c>
      <c r="O23" s="58">
        <v>83400</v>
      </c>
      <c r="P23" s="58">
        <v>93261</v>
      </c>
      <c r="Q23" s="58">
        <v>100455</v>
      </c>
      <c r="R23" s="58">
        <v>99795</v>
      </c>
      <c r="S23" s="58">
        <v>100266</v>
      </c>
      <c r="T23" s="31">
        <v>98498</v>
      </c>
      <c r="U23" s="58">
        <v>94743</v>
      </c>
      <c r="V23" s="381">
        <v>91575</v>
      </c>
    </row>
    <row r="24" spans="1:22" ht="63.75">
      <c r="A24" s="9" t="s">
        <v>1946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7"/>
      <c r="N24" s="58">
        <v>167771</v>
      </c>
      <c r="O24" s="58">
        <v>170857</v>
      </c>
      <c r="P24" s="58">
        <v>171874</v>
      </c>
      <c r="Q24" s="58">
        <v>167525</v>
      </c>
      <c r="R24" s="58">
        <v>166202</v>
      </c>
      <c r="S24" s="58">
        <v>165175</v>
      </c>
      <c r="T24" s="31">
        <v>163647</v>
      </c>
      <c r="U24" s="58">
        <v>160403</v>
      </c>
      <c r="V24" s="381">
        <v>158158</v>
      </c>
    </row>
    <row r="25" spans="1:22" ht="76.5">
      <c r="A25" s="9" t="s">
        <v>1346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7"/>
      <c r="N25" s="58">
        <v>67467</v>
      </c>
      <c r="O25" s="58">
        <v>72570</v>
      </c>
      <c r="P25" s="58">
        <v>75760</v>
      </c>
      <c r="Q25" s="58">
        <v>73263</v>
      </c>
      <c r="R25" s="58">
        <v>75305</v>
      </c>
      <c r="S25" s="58">
        <v>75003</v>
      </c>
      <c r="T25" s="31">
        <v>77885</v>
      </c>
      <c r="U25" s="58">
        <v>78199</v>
      </c>
      <c r="V25" s="381">
        <v>80038</v>
      </c>
    </row>
    <row r="26" spans="1:22" ht="81.75" customHeight="1">
      <c r="A26" s="9" t="s">
        <v>1401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N26" s="58">
        <v>324801</v>
      </c>
      <c r="O26" s="58">
        <v>333916</v>
      </c>
      <c r="P26" s="58">
        <v>346596</v>
      </c>
      <c r="Q26" s="58">
        <v>338105</v>
      </c>
      <c r="R26" s="58">
        <v>322324</v>
      </c>
      <c r="S26" s="58">
        <v>315739</v>
      </c>
      <c r="T26" s="31">
        <v>314997</v>
      </c>
      <c r="U26" s="58">
        <v>290876</v>
      </c>
      <c r="V26" s="381">
        <v>290672</v>
      </c>
    </row>
    <row r="27" spans="1:22" ht="54">
      <c r="A27" s="9" t="s">
        <v>1402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58"/>
      <c r="N27" s="58"/>
      <c r="P27" s="58">
        <v>36459.5</v>
      </c>
      <c r="Q27" s="58">
        <v>46950.4</v>
      </c>
      <c r="R27" s="58">
        <v>59795.2</v>
      </c>
      <c r="S27" s="359">
        <v>74182.5</v>
      </c>
      <c r="T27" s="59">
        <v>67434.741284</v>
      </c>
      <c r="U27" s="59">
        <v>69053.6</v>
      </c>
      <c r="V27" s="34">
        <v>99978.36586636</v>
      </c>
    </row>
    <row r="28" spans="1:22" ht="12.75">
      <c r="A28" s="9" t="s">
        <v>1403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58"/>
      <c r="N28" s="58"/>
      <c r="P28" s="58"/>
      <c r="Q28" s="58"/>
      <c r="R28" s="58"/>
      <c r="S28" s="58"/>
      <c r="T28" s="128"/>
      <c r="U28" s="338"/>
      <c r="V28" s="45"/>
    </row>
    <row r="29" spans="1:22" ht="25.5">
      <c r="A29" s="32" t="s">
        <v>1404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58"/>
      <c r="N29" s="58"/>
      <c r="P29" s="58">
        <v>565.4</v>
      </c>
      <c r="Q29" s="58">
        <v>636.6</v>
      </c>
      <c r="R29" s="58">
        <v>829.6</v>
      </c>
      <c r="S29" s="58">
        <v>982.8</v>
      </c>
      <c r="T29" s="128">
        <v>1032.4913525</v>
      </c>
      <c r="U29" s="14">
        <v>1002.7</v>
      </c>
      <c r="V29" s="34">
        <v>1332.60461173</v>
      </c>
    </row>
    <row r="30" spans="1:22" ht="12.75">
      <c r="A30" s="32" t="s">
        <v>1405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58"/>
      <c r="N30" s="58"/>
      <c r="P30" s="58">
        <v>54.3</v>
      </c>
      <c r="Q30" s="58">
        <v>84.1</v>
      </c>
      <c r="R30" s="58">
        <v>106.2</v>
      </c>
      <c r="S30" s="58">
        <v>89.5</v>
      </c>
      <c r="T30" s="128">
        <v>101.4583165</v>
      </c>
      <c r="U30" s="14">
        <v>102.1</v>
      </c>
      <c r="V30" s="34">
        <v>128.72837004000002</v>
      </c>
    </row>
    <row r="31" spans="1:22" ht="12.75">
      <c r="A31" s="32" t="s">
        <v>1406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58"/>
      <c r="N31" s="58"/>
      <c r="P31" s="58">
        <v>3150.9</v>
      </c>
      <c r="Q31" s="58">
        <v>3679.5</v>
      </c>
      <c r="R31" s="58">
        <v>4174.7</v>
      </c>
      <c r="S31" s="58">
        <v>5049.7</v>
      </c>
      <c r="T31" s="128">
        <v>4795.2936107</v>
      </c>
      <c r="U31" s="14">
        <v>4882.8</v>
      </c>
      <c r="V31" s="34">
        <v>8266.98757916</v>
      </c>
    </row>
    <row r="32" spans="1:22" ht="12.75">
      <c r="A32" s="32" t="s">
        <v>1407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58"/>
      <c r="N32" s="58"/>
      <c r="P32" s="58"/>
      <c r="Q32" s="58"/>
      <c r="R32" s="58"/>
      <c r="S32" s="58"/>
      <c r="T32" s="128"/>
      <c r="U32" s="339"/>
      <c r="V32" s="45"/>
    </row>
    <row r="33" spans="1:22" ht="25.5">
      <c r="A33" s="32" t="s">
        <v>1535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58"/>
      <c r="N33" s="58"/>
      <c r="P33" s="58">
        <v>2751.8</v>
      </c>
      <c r="Q33" s="58">
        <v>3225.8</v>
      </c>
      <c r="R33" s="59">
        <v>3645</v>
      </c>
      <c r="S33" s="58">
        <v>4387.9</v>
      </c>
      <c r="T33" s="128">
        <v>4217.3225407</v>
      </c>
      <c r="U33" s="14">
        <v>4299</v>
      </c>
      <c r="V33" s="34">
        <v>7169.833539560001</v>
      </c>
    </row>
    <row r="34" spans="1:22" ht="25.5">
      <c r="A34" s="32" t="s">
        <v>1536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58"/>
      <c r="N34" s="58"/>
      <c r="P34" s="58">
        <v>399.1</v>
      </c>
      <c r="Q34" s="58">
        <v>453.7</v>
      </c>
      <c r="R34" s="58">
        <v>529.6</v>
      </c>
      <c r="S34" s="58">
        <v>661.8</v>
      </c>
      <c r="T34" s="128">
        <v>577.97107</v>
      </c>
      <c r="U34" s="14">
        <v>583.8</v>
      </c>
      <c r="V34" s="34">
        <v>1097.15403956</v>
      </c>
    </row>
    <row r="35" spans="1:22" ht="12.75">
      <c r="A35" s="32" t="s">
        <v>1537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58"/>
      <c r="N35" s="58"/>
      <c r="P35" s="58">
        <v>9777.5</v>
      </c>
      <c r="Q35" s="58">
        <v>11785.2</v>
      </c>
      <c r="R35" s="58">
        <v>13962.6</v>
      </c>
      <c r="S35" s="58">
        <v>17113.7</v>
      </c>
      <c r="T35" s="128">
        <v>14423.316793</v>
      </c>
      <c r="U35" s="14">
        <v>15011.9</v>
      </c>
      <c r="V35" s="34">
        <v>23939.990500779997</v>
      </c>
    </row>
    <row r="36" spans="1:22" ht="12.75">
      <c r="A36" s="32" t="s">
        <v>141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58"/>
      <c r="N36" s="58"/>
      <c r="O36" s="58"/>
      <c r="P36" s="58"/>
      <c r="Q36" s="58"/>
      <c r="R36" s="58"/>
      <c r="T36" s="128"/>
      <c r="U36" s="339"/>
      <c r="V36" s="204"/>
    </row>
    <row r="37" spans="1:22" ht="25.5">
      <c r="A37" s="32" t="s">
        <v>1538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58"/>
      <c r="N37" s="58"/>
      <c r="P37" s="58">
        <v>1464.3</v>
      </c>
      <c r="Q37" s="58">
        <v>1719.1</v>
      </c>
      <c r="R37" s="58">
        <v>2139.7</v>
      </c>
      <c r="S37" s="58">
        <v>2710.7</v>
      </c>
      <c r="T37" s="128">
        <v>2790.2163256</v>
      </c>
      <c r="U37" s="14">
        <v>2810.9</v>
      </c>
      <c r="V37" s="34">
        <v>3578.6652950300004</v>
      </c>
    </row>
    <row r="38" spans="1:22" ht="12.75" customHeight="1">
      <c r="A38" s="32" t="s">
        <v>1539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58"/>
      <c r="N38" s="58"/>
      <c r="P38" s="58">
        <v>111.7</v>
      </c>
      <c r="Q38" s="58">
        <v>157.5</v>
      </c>
      <c r="R38" s="58">
        <v>153.2</v>
      </c>
      <c r="S38" s="58">
        <v>171.1</v>
      </c>
      <c r="T38" s="128">
        <v>163.85857</v>
      </c>
      <c r="U38" s="14">
        <v>171</v>
      </c>
      <c r="V38" s="34">
        <v>240.47429232</v>
      </c>
    </row>
    <row r="39" spans="1:22" ht="25.5">
      <c r="A39" s="32" t="s">
        <v>1540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58"/>
      <c r="N39" s="58"/>
      <c r="P39" s="59">
        <v>24</v>
      </c>
      <c r="Q39" s="58">
        <v>28.6</v>
      </c>
      <c r="R39" s="58">
        <v>34.9</v>
      </c>
      <c r="S39" s="58">
        <v>34.5</v>
      </c>
      <c r="T39" s="128">
        <v>36.4413414</v>
      </c>
      <c r="U39" s="14">
        <v>35.9</v>
      </c>
      <c r="V39" s="34">
        <v>51.39047168</v>
      </c>
    </row>
    <row r="40" spans="1:22" ht="25.5">
      <c r="A40" s="32" t="s">
        <v>1541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58"/>
      <c r="N40" s="58"/>
      <c r="P40" s="58">
        <v>146.7</v>
      </c>
      <c r="Q40" s="59">
        <v>167</v>
      </c>
      <c r="R40" s="58">
        <v>219.3</v>
      </c>
      <c r="S40" s="58">
        <v>240.7</v>
      </c>
      <c r="T40" s="128">
        <v>187.6859355</v>
      </c>
      <c r="U40" s="14">
        <v>195.8</v>
      </c>
      <c r="V40" s="34">
        <v>281.79072298</v>
      </c>
    </row>
    <row r="41" spans="1:22" ht="38.25">
      <c r="A41" s="32" t="s">
        <v>1542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58"/>
      <c r="N41" s="58"/>
      <c r="P41" s="58">
        <v>292.2</v>
      </c>
      <c r="Q41" s="58">
        <v>389.8</v>
      </c>
      <c r="R41" s="58">
        <v>449.7</v>
      </c>
      <c r="S41" s="58">
        <v>589.4</v>
      </c>
      <c r="T41" s="128">
        <v>477.0251652</v>
      </c>
      <c r="U41" s="14">
        <v>499.8</v>
      </c>
      <c r="V41" s="34">
        <v>724.8145941900001</v>
      </c>
    </row>
    <row r="42" spans="1:22" ht="14.25" customHeight="1">
      <c r="A42" s="32" t="s">
        <v>1126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58"/>
      <c r="N42" s="58"/>
      <c r="P42" s="58">
        <v>2409.6</v>
      </c>
      <c r="Q42" s="58">
        <v>2413.2</v>
      </c>
      <c r="R42" s="58">
        <v>2107.5</v>
      </c>
      <c r="S42" s="58">
        <v>2725.2</v>
      </c>
      <c r="T42" s="59">
        <v>2748.736405</v>
      </c>
      <c r="U42" s="14">
        <v>3106</v>
      </c>
      <c r="V42" s="34">
        <v>5607.93600448</v>
      </c>
    </row>
    <row r="43" spans="1:22" ht="12.75">
      <c r="A43" s="32" t="s">
        <v>1127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58"/>
      <c r="N43" s="58"/>
      <c r="P43" s="58">
        <v>570.1</v>
      </c>
      <c r="Q43" s="59">
        <v>712</v>
      </c>
      <c r="R43" s="58">
        <v>849.2</v>
      </c>
      <c r="S43" s="58">
        <v>1178.4</v>
      </c>
      <c r="T43" s="128">
        <v>1041.3899533</v>
      </c>
      <c r="U43" s="14">
        <v>1053.1</v>
      </c>
      <c r="V43" s="34">
        <v>1778.83802477</v>
      </c>
    </row>
    <row r="44" spans="1:22" ht="25.5">
      <c r="A44" s="32" t="s">
        <v>1128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58"/>
      <c r="N44" s="58"/>
      <c r="P44" s="58">
        <v>183.2</v>
      </c>
      <c r="Q44" s="58">
        <v>251.5</v>
      </c>
      <c r="R44" s="58">
        <v>395.3</v>
      </c>
      <c r="S44" s="58">
        <v>424.5</v>
      </c>
      <c r="T44" s="128">
        <v>355.8039091</v>
      </c>
      <c r="U44" s="14">
        <v>393.4</v>
      </c>
      <c r="V44" s="34">
        <v>647.89979373</v>
      </c>
    </row>
    <row r="45" spans="1:22" ht="38.25">
      <c r="A45" s="32" t="s">
        <v>1129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58"/>
      <c r="N45" s="58"/>
      <c r="P45" s="58">
        <v>373.7</v>
      </c>
      <c r="Q45" s="58">
        <v>551.6</v>
      </c>
      <c r="R45" s="58">
        <v>831.5</v>
      </c>
      <c r="S45" s="59">
        <v>1027</v>
      </c>
      <c r="T45" s="128">
        <v>702.9742597000001</v>
      </c>
      <c r="U45" s="14">
        <v>702.4</v>
      </c>
      <c r="V45" s="34">
        <v>1049.20789438</v>
      </c>
    </row>
    <row r="46" spans="1:22" ht="38.25">
      <c r="A46" s="32" t="s">
        <v>1130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58"/>
      <c r="N46" s="58"/>
      <c r="P46" s="58">
        <v>1868.3</v>
      </c>
      <c r="Q46" s="59">
        <v>2445</v>
      </c>
      <c r="R46" s="58">
        <v>2955.7</v>
      </c>
      <c r="S46" s="58">
        <v>3410.8</v>
      </c>
      <c r="T46" s="128">
        <v>2410.4645964</v>
      </c>
      <c r="U46" s="14">
        <v>2438.3</v>
      </c>
      <c r="V46" s="34">
        <v>4079.7077835</v>
      </c>
    </row>
    <row r="47" spans="1:22" ht="25.5">
      <c r="A47" s="133" t="s">
        <v>1259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58"/>
      <c r="N47" s="58"/>
      <c r="P47" s="58">
        <v>1626.8</v>
      </c>
      <c r="Q47" s="58">
        <v>2081.7</v>
      </c>
      <c r="R47" s="58">
        <v>2514.8</v>
      </c>
      <c r="S47" s="59">
        <v>2846</v>
      </c>
      <c r="T47" s="128">
        <v>1957.7227156</v>
      </c>
      <c r="U47" s="14">
        <v>1993.6</v>
      </c>
      <c r="V47" s="34">
        <v>3360.55933388</v>
      </c>
    </row>
    <row r="48" spans="1:22" ht="16.5" customHeight="1">
      <c r="A48" s="32" t="s">
        <v>1260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58"/>
      <c r="N48" s="58"/>
      <c r="P48" s="58">
        <v>504.6</v>
      </c>
      <c r="Q48" s="58">
        <v>607.5</v>
      </c>
      <c r="R48" s="58">
        <v>829.8</v>
      </c>
      <c r="S48" s="58">
        <v>1027.8</v>
      </c>
      <c r="T48" s="128">
        <v>840.1269782</v>
      </c>
      <c r="U48" s="14">
        <v>864.9</v>
      </c>
      <c r="V48" s="34">
        <v>1260.6334325</v>
      </c>
    </row>
    <row r="49" spans="1:22" ht="38.25">
      <c r="A49" s="32" t="s">
        <v>1026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58"/>
      <c r="N49" s="58"/>
      <c r="P49" s="58">
        <v>468.1</v>
      </c>
      <c r="Q49" s="58">
        <v>656.7</v>
      </c>
      <c r="R49" s="58">
        <v>822.1</v>
      </c>
      <c r="S49" s="58">
        <v>935.7</v>
      </c>
      <c r="T49" s="128">
        <v>760.1050176</v>
      </c>
      <c r="U49" s="14">
        <v>776.9</v>
      </c>
      <c r="V49" s="34">
        <v>1192.46039955</v>
      </c>
    </row>
    <row r="50" spans="1:22" ht="25.5">
      <c r="A50" s="32" t="s">
        <v>1027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58"/>
      <c r="N50" s="58"/>
      <c r="P50" s="58">
        <v>909.3</v>
      </c>
      <c r="Q50" s="58">
        <v>1112.9</v>
      </c>
      <c r="R50" s="58">
        <v>1467.8</v>
      </c>
      <c r="S50" s="58">
        <v>1718.4</v>
      </c>
      <c r="T50" s="128">
        <v>1243.9447438</v>
      </c>
      <c r="U50" s="14">
        <v>1270.1</v>
      </c>
      <c r="V50" s="34">
        <v>2379.59161657</v>
      </c>
    </row>
    <row r="51" spans="1:22" ht="12.75">
      <c r="A51" s="133" t="s">
        <v>2241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58"/>
      <c r="N51" s="58"/>
      <c r="P51" s="58"/>
      <c r="Q51" s="58"/>
      <c r="R51" s="58"/>
      <c r="S51" s="58"/>
      <c r="T51" s="128"/>
      <c r="U51" s="459"/>
      <c r="V51" s="45"/>
    </row>
    <row r="52" spans="1:22" ht="25.5">
      <c r="A52" s="133" t="s">
        <v>1028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58"/>
      <c r="N52" s="58"/>
      <c r="P52" s="58">
        <v>549.7</v>
      </c>
      <c r="Q52" s="58">
        <v>698.2</v>
      </c>
      <c r="R52" s="59">
        <v>952</v>
      </c>
      <c r="S52" s="58">
        <v>1093.4</v>
      </c>
      <c r="T52" s="128">
        <v>584.9010005</v>
      </c>
      <c r="U52" s="14">
        <v>947.2</v>
      </c>
      <c r="V52" s="34">
        <v>1444.95930458</v>
      </c>
    </row>
    <row r="53" spans="1:22" ht="38.25">
      <c r="A53" s="133" t="s">
        <v>1029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58"/>
      <c r="N53" s="58"/>
      <c r="P53" s="58">
        <v>359.6</v>
      </c>
      <c r="Q53" s="58">
        <v>414.6</v>
      </c>
      <c r="R53" s="58">
        <v>515.8</v>
      </c>
      <c r="S53" s="59">
        <v>625</v>
      </c>
      <c r="T53" s="128">
        <v>659.0437433</v>
      </c>
      <c r="U53" s="14">
        <v>763.7</v>
      </c>
      <c r="V53" s="34">
        <v>934.632312</v>
      </c>
    </row>
    <row r="54" spans="1:22" ht="25.5">
      <c r="A54" s="32" t="s">
        <v>1030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58"/>
      <c r="N54" s="58"/>
      <c r="P54" s="58">
        <v>1864.3</v>
      </c>
      <c r="Q54" s="58">
        <v>2440.8</v>
      </c>
      <c r="R54" s="58">
        <v>3103.7</v>
      </c>
      <c r="S54" s="58">
        <v>3783.5</v>
      </c>
      <c r="T54" s="128">
        <v>4545.2959461</v>
      </c>
      <c r="U54" s="14">
        <v>4548.6</v>
      </c>
      <c r="V54" s="34">
        <v>6424.05208003</v>
      </c>
    </row>
    <row r="55" spans="1:22" ht="12.75">
      <c r="A55" s="32" t="s">
        <v>1031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58"/>
      <c r="N55" s="58"/>
      <c r="P55" s="58">
        <v>1535.2</v>
      </c>
      <c r="Q55" s="58">
        <v>2079.9</v>
      </c>
      <c r="R55" s="58">
        <v>2902.2</v>
      </c>
      <c r="S55" s="58">
        <v>3979.7</v>
      </c>
      <c r="T55" s="128">
        <v>3238.1743523</v>
      </c>
      <c r="U55" s="14">
        <v>3414</v>
      </c>
      <c r="V55" s="34">
        <v>4225.5055206</v>
      </c>
    </row>
    <row r="56" spans="1:22" ht="51">
      <c r="A56" s="32" t="s">
        <v>1032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58"/>
      <c r="N56" s="58"/>
      <c r="P56" s="58">
        <v>14123.2</v>
      </c>
      <c r="Q56" s="58">
        <v>19616.6</v>
      </c>
      <c r="R56" s="58">
        <v>26108.6</v>
      </c>
      <c r="S56" s="58">
        <v>32342.9</v>
      </c>
      <c r="T56" s="361">
        <v>28181</v>
      </c>
      <c r="U56" s="14">
        <v>29025.8</v>
      </c>
      <c r="V56" s="34">
        <v>41221.62789137</v>
      </c>
    </row>
    <row r="57" spans="1:22" ht="12.75">
      <c r="A57" s="133" t="s">
        <v>141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58"/>
      <c r="N57" s="58"/>
      <c r="P57" s="58"/>
      <c r="Q57" s="58"/>
      <c r="R57" s="58"/>
      <c r="S57" s="58"/>
      <c r="T57" s="77"/>
      <c r="U57" s="204"/>
      <c r="V57" s="204"/>
    </row>
    <row r="58" spans="1:22" ht="51">
      <c r="A58" s="133" t="s">
        <v>1425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58"/>
      <c r="N58" s="58"/>
      <c r="P58" s="58">
        <v>1211.7</v>
      </c>
      <c r="Q58" s="58">
        <v>1837.4</v>
      </c>
      <c r="R58" s="58">
        <v>2788.4</v>
      </c>
      <c r="S58" s="58">
        <v>3540.8</v>
      </c>
      <c r="T58" s="128">
        <v>2191.4443018</v>
      </c>
      <c r="U58" s="14">
        <v>2361.6</v>
      </c>
      <c r="V58" s="34">
        <v>4629.51669987</v>
      </c>
    </row>
    <row r="59" spans="1:22" ht="38.25">
      <c r="A59" s="133" t="s">
        <v>1426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58"/>
      <c r="N59" s="58"/>
      <c r="P59" s="58">
        <v>10251.7</v>
      </c>
      <c r="Q59" s="58">
        <v>14651.9</v>
      </c>
      <c r="R59" s="58">
        <v>18948.8</v>
      </c>
      <c r="S59" s="58">
        <v>24273.6</v>
      </c>
      <c r="T59" s="59">
        <v>20805.110103</v>
      </c>
      <c r="U59" s="14">
        <v>21167</v>
      </c>
      <c r="V59" s="34">
        <v>29099.32544161</v>
      </c>
    </row>
    <row r="60" spans="1:22" ht="63.75">
      <c r="A60" s="133" t="s">
        <v>1283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58"/>
      <c r="N60" s="58"/>
      <c r="P60" s="58">
        <v>2659.7</v>
      </c>
      <c r="Q60" s="58">
        <v>3127.3</v>
      </c>
      <c r="R60" s="58">
        <v>4371.4</v>
      </c>
      <c r="S60" s="58">
        <v>4528.5</v>
      </c>
      <c r="T60" s="59">
        <v>5184.459871</v>
      </c>
      <c r="U60" s="14">
        <v>5497.2</v>
      </c>
      <c r="V60" s="34">
        <v>7492.78574992</v>
      </c>
    </row>
    <row r="61" spans="1:22" ht="12.75">
      <c r="A61" s="32" t="s">
        <v>1284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58"/>
      <c r="N61" s="58"/>
      <c r="P61" s="58">
        <v>182.6</v>
      </c>
      <c r="Q61" s="58">
        <v>222.7</v>
      </c>
      <c r="R61" s="58">
        <v>294.9</v>
      </c>
      <c r="S61" s="59">
        <v>370</v>
      </c>
      <c r="T61" s="59">
        <v>359.11388589999996</v>
      </c>
      <c r="U61" s="58">
        <v>394.3</v>
      </c>
      <c r="V61" s="34">
        <v>523.87904307</v>
      </c>
    </row>
    <row r="62" spans="1:22" ht="12.75">
      <c r="A62" s="32" t="s">
        <v>1285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58"/>
      <c r="N62" s="58"/>
      <c r="P62" s="58">
        <v>3055.1</v>
      </c>
      <c r="Q62" s="58">
        <v>3702.3</v>
      </c>
      <c r="R62" s="59">
        <v>4538</v>
      </c>
      <c r="S62" s="58">
        <v>5668.5</v>
      </c>
      <c r="T62" s="128">
        <v>6061.6450013</v>
      </c>
      <c r="U62" s="14">
        <v>5754.6</v>
      </c>
      <c r="V62" s="34">
        <v>7637.70038825</v>
      </c>
    </row>
    <row r="63" spans="1:22" ht="12.75">
      <c r="A63" s="133" t="s">
        <v>1286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58"/>
      <c r="N63" s="58"/>
      <c r="P63" s="59">
        <v>743</v>
      </c>
      <c r="Q63" s="58">
        <v>885.1</v>
      </c>
      <c r="R63" s="58">
        <v>1167.1</v>
      </c>
      <c r="S63" s="58">
        <v>1318</v>
      </c>
      <c r="T63" s="128">
        <v>1539.0730101</v>
      </c>
      <c r="U63" s="14">
        <v>1369.8</v>
      </c>
      <c r="V63" s="34">
        <v>1603.84341303</v>
      </c>
    </row>
    <row r="64" spans="1:22" ht="26.25" customHeight="1">
      <c r="A64" s="32" t="s">
        <v>1287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58"/>
      <c r="N64" s="58"/>
      <c r="P64" s="58">
        <v>1527.3</v>
      </c>
      <c r="Q64" s="58">
        <v>1885.2</v>
      </c>
      <c r="R64" s="58">
        <v>2570.7</v>
      </c>
      <c r="S64" s="58">
        <v>3705.5</v>
      </c>
      <c r="T64" s="128">
        <v>3654.418136</v>
      </c>
      <c r="U64" s="14">
        <v>4214.4</v>
      </c>
      <c r="V64" s="34">
        <v>4958.96708425</v>
      </c>
    </row>
    <row r="65" spans="1:22" ht="12.75">
      <c r="A65" s="133" t="s">
        <v>141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58"/>
      <c r="N65" s="58"/>
      <c r="P65" s="58"/>
      <c r="Q65" s="58"/>
      <c r="R65" s="58"/>
      <c r="S65" s="58"/>
      <c r="T65" s="128"/>
      <c r="U65" s="361"/>
      <c r="V65" s="45"/>
    </row>
    <row r="66" spans="1:22" ht="25.5">
      <c r="A66" s="133" t="s">
        <v>1288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58"/>
      <c r="N66" s="58"/>
      <c r="P66" s="59">
        <v>381</v>
      </c>
      <c r="Q66" s="58">
        <v>460.4</v>
      </c>
      <c r="R66" s="58">
        <v>607.7</v>
      </c>
      <c r="S66" s="58">
        <v>719.5</v>
      </c>
      <c r="T66" s="128">
        <v>778.448202</v>
      </c>
      <c r="U66" s="14">
        <v>892.4</v>
      </c>
      <c r="V66" s="34">
        <v>1037.2519656900001</v>
      </c>
    </row>
    <row r="67" spans="1:22" ht="36" customHeight="1">
      <c r="A67" s="32" t="s">
        <v>448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58"/>
      <c r="N67" s="58"/>
      <c r="P67" s="58">
        <v>39.9</v>
      </c>
      <c r="Q67" s="58">
        <v>42.7</v>
      </c>
      <c r="R67" s="58">
        <v>54.5</v>
      </c>
      <c r="S67" s="58">
        <v>69.8</v>
      </c>
      <c r="T67" s="128">
        <v>74.4607525</v>
      </c>
      <c r="U67" s="14">
        <v>83.1</v>
      </c>
      <c r="V67" s="34">
        <v>91.59608328</v>
      </c>
    </row>
    <row r="68" spans="1:22" ht="12.75">
      <c r="A68" s="32" t="s">
        <v>449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58"/>
      <c r="N68" s="58"/>
      <c r="P68" s="58">
        <v>125.7</v>
      </c>
      <c r="Q68" s="58">
        <v>158.5</v>
      </c>
      <c r="R68" s="58">
        <v>193.8</v>
      </c>
      <c r="S68" s="58">
        <v>227.8</v>
      </c>
      <c r="T68" s="128">
        <v>247.7176155</v>
      </c>
      <c r="U68" s="14">
        <v>251.6</v>
      </c>
      <c r="V68" s="34">
        <v>310.17707068</v>
      </c>
    </row>
    <row r="69" spans="1:22" ht="25.5">
      <c r="A69" s="32" t="s">
        <v>450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58"/>
      <c r="N69" s="58"/>
      <c r="P69" s="58">
        <v>126.4</v>
      </c>
      <c r="Q69" s="58">
        <v>156.1</v>
      </c>
      <c r="R69" s="58">
        <v>199.7</v>
      </c>
      <c r="S69" s="58">
        <v>237.4</v>
      </c>
      <c r="T69" s="128">
        <v>291.4257375</v>
      </c>
      <c r="U69" s="14">
        <v>288</v>
      </c>
      <c r="V69" s="34">
        <v>367.05582041</v>
      </c>
    </row>
    <row r="70" spans="1:22" ht="38.25">
      <c r="A70" s="32" t="s">
        <v>451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58"/>
      <c r="N70" s="58"/>
      <c r="P70" s="58">
        <v>298.5</v>
      </c>
      <c r="Q70" s="59">
        <v>414</v>
      </c>
      <c r="R70" s="58">
        <v>699.9</v>
      </c>
      <c r="S70" s="58">
        <v>551.8</v>
      </c>
      <c r="T70" s="128">
        <v>425.700172</v>
      </c>
      <c r="U70" s="14">
        <v>509</v>
      </c>
      <c r="V70" s="34">
        <v>541.22193765</v>
      </c>
    </row>
    <row r="71" spans="1:22" ht="23.25" customHeight="1">
      <c r="A71" s="479" t="s">
        <v>452</v>
      </c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</row>
    <row r="72" ht="15.75">
      <c r="A72" s="8" t="s">
        <v>80</v>
      </c>
    </row>
    <row r="73" spans="1:22" ht="25.5">
      <c r="A73" s="164" t="s">
        <v>453</v>
      </c>
      <c r="S73" s="58"/>
      <c r="T73" s="58">
        <v>1578.8</v>
      </c>
      <c r="U73" s="14">
        <v>1644.3</v>
      </c>
      <c r="V73" s="19">
        <v>1836.4</v>
      </c>
    </row>
    <row r="74" spans="1:22" ht="38.25">
      <c r="A74" s="164" t="s">
        <v>454</v>
      </c>
      <c r="S74" s="58"/>
      <c r="T74" s="58"/>
      <c r="U74" s="342"/>
      <c r="V74" s="19"/>
    </row>
    <row r="75" spans="1:22" ht="25.5">
      <c r="A75" s="54" t="s">
        <v>455</v>
      </c>
      <c r="S75" s="58"/>
      <c r="T75" s="58">
        <v>51.8</v>
      </c>
      <c r="U75" s="95" t="s">
        <v>297</v>
      </c>
      <c r="V75" s="19">
        <v>59.9</v>
      </c>
    </row>
    <row r="76" spans="1:22" ht="12.75">
      <c r="A76" s="54" t="s">
        <v>456</v>
      </c>
      <c r="S76" s="58"/>
      <c r="T76" s="58">
        <v>2.9</v>
      </c>
      <c r="U76" s="16">
        <v>3.5</v>
      </c>
      <c r="V76" s="19">
        <v>3.6</v>
      </c>
    </row>
    <row r="77" spans="1:22" ht="12.75">
      <c r="A77" s="54" t="s">
        <v>457</v>
      </c>
      <c r="S77" s="58"/>
      <c r="T77" s="59">
        <v>5.1</v>
      </c>
      <c r="U77" s="16">
        <v>5.7</v>
      </c>
      <c r="V77" s="19">
        <v>6.2</v>
      </c>
    </row>
    <row r="78" spans="1:22" ht="12.75">
      <c r="A78" s="54" t="s">
        <v>1860</v>
      </c>
      <c r="S78" s="58"/>
      <c r="T78" s="58">
        <v>152.1</v>
      </c>
      <c r="U78" s="16">
        <v>156.6</v>
      </c>
      <c r="V78" s="19">
        <v>171.3</v>
      </c>
    </row>
    <row r="79" spans="1:22" ht="25.5">
      <c r="A79" s="54" t="s">
        <v>458</v>
      </c>
      <c r="S79" s="58"/>
      <c r="T79" s="58">
        <v>9.1</v>
      </c>
      <c r="U79" s="16">
        <v>10.5</v>
      </c>
      <c r="V79" s="19">
        <v>11.4</v>
      </c>
    </row>
    <row r="80" spans="1:22" ht="12.75">
      <c r="A80" s="54" t="s">
        <v>612</v>
      </c>
      <c r="S80" s="58"/>
      <c r="T80" s="59">
        <v>180</v>
      </c>
      <c r="U80" s="16">
        <v>182.1</v>
      </c>
      <c r="V80" s="19">
        <v>202.6</v>
      </c>
    </row>
    <row r="81" spans="1:22" ht="51">
      <c r="A81" s="54" t="s">
        <v>613</v>
      </c>
      <c r="S81" s="58"/>
      <c r="T81" s="59">
        <v>631</v>
      </c>
      <c r="U81" s="16">
        <v>631.1</v>
      </c>
      <c r="V81" s="19">
        <v>727.3</v>
      </c>
    </row>
    <row r="82" spans="1:22" ht="12.75">
      <c r="A82" s="54" t="s">
        <v>614</v>
      </c>
      <c r="S82" s="58"/>
      <c r="T82" s="58">
        <v>43.4</v>
      </c>
      <c r="U82" s="16">
        <v>47.7</v>
      </c>
      <c r="V82" s="19">
        <v>53.1</v>
      </c>
    </row>
    <row r="83" spans="1:22" ht="12.75">
      <c r="A83" s="54" t="s">
        <v>615</v>
      </c>
      <c r="S83" s="58"/>
      <c r="T83" s="58">
        <v>95.1</v>
      </c>
      <c r="U83" s="16">
        <v>100.8</v>
      </c>
      <c r="V83" s="19">
        <v>114.9</v>
      </c>
    </row>
    <row r="84" spans="1:22" ht="12.75">
      <c r="A84" s="165" t="s">
        <v>1286</v>
      </c>
      <c r="S84" s="58"/>
      <c r="T84" s="58">
        <v>10.4</v>
      </c>
      <c r="U84" s="15">
        <v>11</v>
      </c>
      <c r="V84" s="19">
        <v>11.6</v>
      </c>
    </row>
    <row r="85" spans="1:22" ht="38.25">
      <c r="A85" s="54" t="s">
        <v>617</v>
      </c>
      <c r="S85" s="59"/>
      <c r="T85" s="59">
        <v>319.4</v>
      </c>
      <c r="U85" s="16">
        <v>350.3</v>
      </c>
      <c r="V85" s="19">
        <v>381.4</v>
      </c>
    </row>
    <row r="86" spans="1:22" ht="12.75">
      <c r="A86" s="54" t="s">
        <v>447</v>
      </c>
      <c r="S86" s="58"/>
      <c r="T86" s="58">
        <v>4.7</v>
      </c>
      <c r="U86" s="15">
        <v>5</v>
      </c>
      <c r="V86" s="19">
        <v>5.7</v>
      </c>
    </row>
    <row r="87" spans="1:22" ht="25.5">
      <c r="A87" s="54" t="s">
        <v>2246</v>
      </c>
      <c r="S87" s="58"/>
      <c r="T87" s="59">
        <v>21</v>
      </c>
      <c r="U87" s="16">
        <v>22.6</v>
      </c>
      <c r="V87" s="19">
        <v>24.9</v>
      </c>
    </row>
    <row r="88" spans="1:22" ht="38.25">
      <c r="A88" s="54" t="s">
        <v>2247</v>
      </c>
      <c r="S88" s="58"/>
      <c r="T88" s="59">
        <v>40.1</v>
      </c>
      <c r="U88" s="16">
        <v>41.7</v>
      </c>
      <c r="V88" s="19">
        <v>46.7</v>
      </c>
    </row>
    <row r="89" spans="1:22" ht="81.75" customHeight="1">
      <c r="A89" s="164" t="s">
        <v>299</v>
      </c>
      <c r="S89" s="58"/>
      <c r="T89" s="58">
        <v>11281.7</v>
      </c>
      <c r="U89" s="15">
        <v>11149</v>
      </c>
      <c r="V89" s="19">
        <v>11480.5</v>
      </c>
    </row>
    <row r="90" spans="1:22" ht="25.5">
      <c r="A90" s="164" t="s">
        <v>459</v>
      </c>
      <c r="S90" s="58"/>
      <c r="T90" s="58">
        <v>16443.5</v>
      </c>
      <c r="U90" s="58" t="s">
        <v>298</v>
      </c>
      <c r="V90" s="19">
        <v>22613.1</v>
      </c>
    </row>
    <row r="91" spans="1:22" ht="33.75" customHeight="1">
      <c r="A91" s="501" t="s">
        <v>1726</v>
      </c>
      <c r="B91" s="502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485"/>
    </row>
    <row r="92" spans="1:22" ht="22.5" customHeight="1">
      <c r="A92" s="501" t="s">
        <v>300</v>
      </c>
      <c r="B92" s="485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</row>
    <row r="93" spans="1:21" ht="25.5">
      <c r="A93" s="5" t="s">
        <v>460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35"/>
    </row>
    <row r="94" spans="1:22" ht="25.5">
      <c r="A94" s="9" t="s">
        <v>461</v>
      </c>
      <c r="P94" s="58">
        <v>16196</v>
      </c>
      <c r="Q94" s="58">
        <v>17748</v>
      </c>
      <c r="R94" s="58">
        <v>19502</v>
      </c>
      <c r="S94" s="166" t="s">
        <v>462</v>
      </c>
      <c r="T94" s="58" t="s">
        <v>463</v>
      </c>
      <c r="U94" s="58" t="s">
        <v>81</v>
      </c>
      <c r="V94" s="58">
        <v>24080</v>
      </c>
    </row>
    <row r="95" spans="1:22" ht="38.25">
      <c r="A95" s="27" t="s">
        <v>464</v>
      </c>
      <c r="P95" s="58"/>
      <c r="Q95" s="58"/>
      <c r="R95" s="58"/>
      <c r="S95" s="58"/>
      <c r="T95" s="155"/>
      <c r="U95" s="342"/>
      <c r="V95" s="58"/>
    </row>
    <row r="96" spans="1:22" ht="25.5">
      <c r="A96" s="54" t="s">
        <v>1140</v>
      </c>
      <c r="P96" s="58">
        <v>452</v>
      </c>
      <c r="Q96" s="58">
        <v>478</v>
      </c>
      <c r="R96" s="58">
        <v>598</v>
      </c>
      <c r="S96" s="58">
        <v>666</v>
      </c>
      <c r="T96" s="58">
        <v>651</v>
      </c>
      <c r="U96" s="58">
        <v>660</v>
      </c>
      <c r="V96" s="43">
        <v>744</v>
      </c>
    </row>
    <row r="97" spans="1:22" ht="12.75">
      <c r="A97" s="54" t="s">
        <v>765</v>
      </c>
      <c r="P97" s="58">
        <v>51</v>
      </c>
      <c r="Q97" s="58">
        <v>47</v>
      </c>
      <c r="R97" s="58">
        <v>41</v>
      </c>
      <c r="S97" s="58">
        <v>32</v>
      </c>
      <c r="T97" s="58">
        <v>31</v>
      </c>
      <c r="U97" s="58">
        <v>34</v>
      </c>
      <c r="V97" s="43">
        <v>35</v>
      </c>
    </row>
    <row r="98" spans="1:22" ht="12.75">
      <c r="A98" s="54" t="s">
        <v>1859</v>
      </c>
      <c r="P98" s="58">
        <v>253</v>
      </c>
      <c r="Q98" s="58">
        <v>298</v>
      </c>
      <c r="R98" s="58">
        <v>360</v>
      </c>
      <c r="S98" s="58">
        <v>383</v>
      </c>
      <c r="T98" s="58">
        <v>434</v>
      </c>
      <c r="U98" s="58">
        <v>466</v>
      </c>
      <c r="V98" s="43">
        <v>500</v>
      </c>
    </row>
    <row r="99" spans="1:22" ht="12.75">
      <c r="A99" s="54" t="s">
        <v>1860</v>
      </c>
      <c r="P99" s="58">
        <v>3212</v>
      </c>
      <c r="Q99" s="58">
        <v>3435</v>
      </c>
      <c r="R99" s="58">
        <v>3691</v>
      </c>
      <c r="S99" s="58">
        <v>3750</v>
      </c>
      <c r="T99" s="58">
        <v>3704</v>
      </c>
      <c r="U99" s="58">
        <v>3649</v>
      </c>
      <c r="V99" s="43">
        <v>4149</v>
      </c>
    </row>
    <row r="100" spans="1:22" ht="25.5">
      <c r="A100" s="54" t="s">
        <v>2227</v>
      </c>
      <c r="P100" s="58">
        <v>159</v>
      </c>
      <c r="Q100" s="58">
        <v>172</v>
      </c>
      <c r="R100" s="58">
        <v>179</v>
      </c>
      <c r="S100" s="58">
        <v>159</v>
      </c>
      <c r="T100" s="58">
        <v>171</v>
      </c>
      <c r="U100" s="58">
        <v>175</v>
      </c>
      <c r="V100" s="43">
        <v>213</v>
      </c>
    </row>
    <row r="101" spans="1:22" ht="12.75">
      <c r="A101" s="54" t="s">
        <v>612</v>
      </c>
      <c r="P101" s="58">
        <v>829</v>
      </c>
      <c r="Q101" s="58">
        <v>964</v>
      </c>
      <c r="R101" s="58">
        <v>1213</v>
      </c>
      <c r="S101" s="58">
        <v>1118</v>
      </c>
      <c r="T101" s="58">
        <v>1242</v>
      </c>
      <c r="U101" s="58">
        <v>1273</v>
      </c>
      <c r="V101" s="43">
        <v>1534</v>
      </c>
    </row>
    <row r="102" spans="1:22" ht="51">
      <c r="A102" s="54" t="s">
        <v>613</v>
      </c>
      <c r="P102" s="58">
        <v>5618</v>
      </c>
      <c r="Q102" s="58">
        <v>5977</v>
      </c>
      <c r="R102" s="58">
        <v>6565</v>
      </c>
      <c r="S102" s="58">
        <v>6613</v>
      </c>
      <c r="T102" s="58">
        <v>6164</v>
      </c>
      <c r="U102" s="58">
        <v>6175</v>
      </c>
      <c r="V102" s="43">
        <v>8081</v>
      </c>
    </row>
    <row r="103" spans="1:22" ht="12.75">
      <c r="A103" s="54" t="s">
        <v>614</v>
      </c>
      <c r="P103" s="58">
        <v>524</v>
      </c>
      <c r="Q103" s="58">
        <v>528</v>
      </c>
      <c r="R103" s="58">
        <v>555</v>
      </c>
      <c r="S103" s="58">
        <v>533</v>
      </c>
      <c r="T103" s="58">
        <v>546</v>
      </c>
      <c r="U103" s="58">
        <v>548</v>
      </c>
      <c r="V103" s="43">
        <v>677</v>
      </c>
    </row>
    <row r="104" spans="1:22" ht="12.75">
      <c r="A104" s="54" t="s">
        <v>615</v>
      </c>
      <c r="P104" s="58">
        <v>1085</v>
      </c>
      <c r="Q104" s="58">
        <v>1236</v>
      </c>
      <c r="R104" s="58">
        <v>1314</v>
      </c>
      <c r="S104" s="58">
        <v>1415</v>
      </c>
      <c r="T104" s="58">
        <v>1294</v>
      </c>
      <c r="U104" s="58">
        <v>1325</v>
      </c>
      <c r="V104" s="43">
        <v>1688</v>
      </c>
    </row>
    <row r="105" spans="1:22" ht="12.75">
      <c r="A105" s="165" t="s">
        <v>1286</v>
      </c>
      <c r="P105" s="58">
        <v>229</v>
      </c>
      <c r="Q105" s="58">
        <v>252</v>
      </c>
      <c r="R105" s="58">
        <v>247</v>
      </c>
      <c r="S105" s="58">
        <v>251</v>
      </c>
      <c r="T105" s="58">
        <v>231</v>
      </c>
      <c r="U105" s="58">
        <v>230</v>
      </c>
      <c r="V105" s="43">
        <v>243</v>
      </c>
    </row>
    <row r="106" spans="1:22" ht="38.25">
      <c r="A106" s="54" t="s">
        <v>617</v>
      </c>
      <c r="N106" s="58"/>
      <c r="P106" s="58">
        <v>2899</v>
      </c>
      <c r="Q106" s="58">
        <v>3389</v>
      </c>
      <c r="R106" s="58">
        <v>3658</v>
      </c>
      <c r="S106" s="58">
        <v>3882</v>
      </c>
      <c r="T106" s="58">
        <v>4291</v>
      </c>
      <c r="U106" s="58">
        <v>4104</v>
      </c>
      <c r="V106" s="43">
        <v>5068</v>
      </c>
    </row>
    <row r="107" spans="1:22" ht="12.75">
      <c r="A107" s="54" t="s">
        <v>447</v>
      </c>
      <c r="N107" s="58"/>
      <c r="P107" s="58">
        <v>58</v>
      </c>
      <c r="Q107" s="58">
        <v>54</v>
      </c>
      <c r="R107" s="58">
        <v>44</v>
      </c>
      <c r="S107" s="58">
        <v>35</v>
      </c>
      <c r="T107" s="58">
        <v>32</v>
      </c>
      <c r="U107" s="58">
        <v>35</v>
      </c>
      <c r="V107" s="43">
        <v>37</v>
      </c>
    </row>
    <row r="108" spans="1:22" ht="25.5">
      <c r="A108" s="54" t="s">
        <v>2246</v>
      </c>
      <c r="N108" s="58"/>
      <c r="P108" s="58">
        <v>119</v>
      </c>
      <c r="Q108" s="58">
        <v>143</v>
      </c>
      <c r="R108" s="58">
        <v>140</v>
      </c>
      <c r="S108" s="58">
        <v>133</v>
      </c>
      <c r="T108" s="58">
        <v>131</v>
      </c>
      <c r="U108" s="58">
        <v>131</v>
      </c>
      <c r="V108" s="43">
        <v>189</v>
      </c>
    </row>
    <row r="109" spans="1:22" ht="38.25">
      <c r="A109" s="54" t="s">
        <v>2247</v>
      </c>
      <c r="N109" s="58"/>
      <c r="P109" s="58">
        <v>266</v>
      </c>
      <c r="Q109" s="58">
        <v>319</v>
      </c>
      <c r="R109" s="58">
        <v>310</v>
      </c>
      <c r="S109" s="58">
        <v>293</v>
      </c>
      <c r="T109" s="58">
        <v>314</v>
      </c>
      <c r="U109" s="58">
        <v>254</v>
      </c>
      <c r="V109" s="43">
        <v>287</v>
      </c>
    </row>
    <row r="110" spans="1:22" ht="51" customHeight="1">
      <c r="A110" s="9" t="s">
        <v>465</v>
      </c>
      <c r="P110" s="58">
        <v>2918</v>
      </c>
      <c r="Q110" s="58">
        <v>3105</v>
      </c>
      <c r="R110" s="58">
        <v>3166</v>
      </c>
      <c r="S110" s="58">
        <v>3328</v>
      </c>
      <c r="T110" s="57">
        <v>3179</v>
      </c>
      <c r="U110" s="58">
        <v>3215</v>
      </c>
      <c r="V110" s="43">
        <v>3402</v>
      </c>
    </row>
    <row r="111" spans="1:22" ht="25.5">
      <c r="A111" s="164" t="s">
        <v>466</v>
      </c>
      <c r="P111" s="58">
        <v>10489</v>
      </c>
      <c r="Q111" s="58">
        <v>13579</v>
      </c>
      <c r="R111" s="58">
        <v>16902</v>
      </c>
      <c r="S111" s="58">
        <v>22085</v>
      </c>
      <c r="T111" s="57">
        <v>19792</v>
      </c>
      <c r="U111" s="58">
        <v>26748</v>
      </c>
      <c r="V111" s="43">
        <v>33884</v>
      </c>
    </row>
    <row r="112" spans="1:22" ht="23.25" customHeight="1">
      <c r="A112" s="479" t="s">
        <v>240</v>
      </c>
      <c r="B112" s="485"/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485"/>
      <c r="U112" s="485"/>
      <c r="V112" s="485"/>
    </row>
    <row r="113" ht="12.75">
      <c r="A113" s="8" t="s">
        <v>241</v>
      </c>
    </row>
    <row r="114" spans="1:21" ht="38.25">
      <c r="A114" s="9" t="s">
        <v>242</v>
      </c>
      <c r="C114" s="58">
        <v>46815</v>
      </c>
      <c r="D114" s="58">
        <v>42924</v>
      </c>
      <c r="E114" s="58">
        <v>21905</v>
      </c>
      <c r="F114" s="58">
        <v>10152</v>
      </c>
      <c r="G114" s="58">
        <v>4997</v>
      </c>
      <c r="H114" s="58">
        <v>2743</v>
      </c>
      <c r="I114" s="58">
        <v>2129</v>
      </c>
      <c r="J114" s="58">
        <v>1536</v>
      </c>
      <c r="K114" s="58">
        <v>2274</v>
      </c>
      <c r="L114" s="58">
        <v>2287</v>
      </c>
      <c r="M114" s="58">
        <v>2557</v>
      </c>
      <c r="N114" s="58"/>
      <c r="O114" s="58"/>
      <c r="P114" s="58"/>
      <c r="Q114" s="58"/>
      <c r="R114" s="58"/>
      <c r="U114" s="135"/>
    </row>
    <row r="115" spans="1:21" ht="38.25">
      <c r="A115" s="27" t="s">
        <v>641</v>
      </c>
      <c r="C115" s="58">
        <v>22684</v>
      </c>
      <c r="D115" s="58">
        <v>7063</v>
      </c>
      <c r="E115" s="58">
        <v>5685</v>
      </c>
      <c r="F115" s="58">
        <v>1875</v>
      </c>
      <c r="G115" s="58">
        <v>928</v>
      </c>
      <c r="H115" s="58">
        <v>374</v>
      </c>
      <c r="I115" s="58">
        <v>264</v>
      </c>
      <c r="J115" s="58">
        <v>104</v>
      </c>
      <c r="K115" s="58">
        <v>170</v>
      </c>
      <c r="L115" s="58">
        <v>125</v>
      </c>
      <c r="M115" s="58">
        <v>86</v>
      </c>
      <c r="N115" s="58"/>
      <c r="O115" s="58"/>
      <c r="P115" s="58"/>
      <c r="Q115" s="58"/>
      <c r="R115" s="58"/>
      <c r="U115" s="135"/>
    </row>
    <row r="116" spans="1:21" ht="38.25">
      <c r="A116" s="27" t="s">
        <v>245</v>
      </c>
      <c r="C116" s="58">
        <v>3560</v>
      </c>
      <c r="D116" s="58">
        <v>9521</v>
      </c>
      <c r="E116" s="58">
        <v>5112</v>
      </c>
      <c r="F116" s="58">
        <v>1317</v>
      </c>
      <c r="G116" s="58">
        <v>715</v>
      </c>
      <c r="H116" s="58">
        <v>548</v>
      </c>
      <c r="I116" s="58">
        <v>321</v>
      </c>
      <c r="J116" s="58">
        <v>298</v>
      </c>
      <c r="K116" s="58">
        <v>274</v>
      </c>
      <c r="L116" s="58">
        <v>231</v>
      </c>
      <c r="M116" s="58">
        <v>226</v>
      </c>
      <c r="N116" s="58"/>
      <c r="O116" s="58"/>
      <c r="P116" s="58"/>
      <c r="Q116" s="58"/>
      <c r="R116" s="58"/>
      <c r="U116" s="135"/>
    </row>
    <row r="117" spans="1:21" ht="38.25">
      <c r="A117" s="27" t="s">
        <v>246</v>
      </c>
      <c r="C117" s="58">
        <v>20571</v>
      </c>
      <c r="D117" s="58">
        <v>26340</v>
      </c>
      <c r="E117" s="58">
        <v>11108</v>
      </c>
      <c r="F117" s="58">
        <v>6960</v>
      </c>
      <c r="G117" s="58">
        <v>3354</v>
      </c>
      <c r="H117" s="58">
        <v>1821</v>
      </c>
      <c r="I117" s="58">
        <v>1544</v>
      </c>
      <c r="J117" s="58">
        <v>1134</v>
      </c>
      <c r="K117" s="58">
        <v>1830</v>
      </c>
      <c r="L117" s="58">
        <v>1931</v>
      </c>
      <c r="M117" s="58">
        <v>2245</v>
      </c>
      <c r="N117" s="58"/>
      <c r="O117" s="58"/>
      <c r="P117" s="58"/>
      <c r="Q117" s="58"/>
      <c r="R117" s="58"/>
      <c r="U117" s="135"/>
    </row>
    <row r="118" spans="1:22" ht="54">
      <c r="A118" s="9" t="s">
        <v>247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N118" s="58">
        <v>434</v>
      </c>
      <c r="O118" s="58">
        <v>502</v>
      </c>
      <c r="P118" s="58">
        <v>491</v>
      </c>
      <c r="Q118" s="58">
        <v>444</v>
      </c>
      <c r="R118" s="58">
        <v>302</v>
      </c>
      <c r="S118" s="58">
        <v>260</v>
      </c>
      <c r="T118" s="58">
        <v>366</v>
      </c>
      <c r="U118" s="58">
        <v>217</v>
      </c>
      <c r="V118" s="58">
        <v>276</v>
      </c>
    </row>
    <row r="119" spans="1:22" ht="51">
      <c r="A119" s="9" t="s">
        <v>263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N119" s="58">
        <v>161</v>
      </c>
      <c r="O119" s="58">
        <v>121</v>
      </c>
      <c r="P119" s="58">
        <v>112</v>
      </c>
      <c r="Q119" s="58">
        <v>98</v>
      </c>
      <c r="R119" s="58">
        <v>73</v>
      </c>
      <c r="S119" s="58">
        <v>26</v>
      </c>
      <c r="T119" s="58">
        <v>140</v>
      </c>
      <c r="U119" s="58">
        <v>97</v>
      </c>
      <c r="V119" s="58">
        <v>119</v>
      </c>
    </row>
    <row r="120" spans="1:22" ht="49.5" customHeight="1">
      <c r="A120" s="9" t="s">
        <v>264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N120" s="58">
        <v>152</v>
      </c>
      <c r="O120" s="58">
        <v>246</v>
      </c>
      <c r="P120" s="58">
        <v>226</v>
      </c>
      <c r="Q120" s="58">
        <v>254</v>
      </c>
      <c r="R120" s="58">
        <v>115</v>
      </c>
      <c r="S120" s="58">
        <v>135</v>
      </c>
      <c r="T120" s="58">
        <v>87</v>
      </c>
      <c r="U120" s="58">
        <v>56</v>
      </c>
      <c r="V120" s="19">
        <v>80</v>
      </c>
    </row>
    <row r="121" spans="1:22" ht="51">
      <c r="A121" s="9" t="s">
        <v>265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N121" s="58">
        <v>121</v>
      </c>
      <c r="O121" s="58">
        <v>135</v>
      </c>
      <c r="P121" s="58">
        <v>153</v>
      </c>
      <c r="Q121" s="58">
        <v>92</v>
      </c>
      <c r="R121" s="58">
        <v>114</v>
      </c>
      <c r="S121" s="58">
        <v>99</v>
      </c>
      <c r="T121" s="58">
        <v>139</v>
      </c>
      <c r="U121" s="58">
        <v>64</v>
      </c>
      <c r="V121" s="19">
        <v>77</v>
      </c>
    </row>
    <row r="122" spans="1:22" ht="54">
      <c r="A122" s="9" t="s">
        <v>266</v>
      </c>
      <c r="B122" s="7"/>
      <c r="C122" s="58">
        <v>157.2</v>
      </c>
      <c r="D122" s="58">
        <v>450.3</v>
      </c>
      <c r="E122" s="58">
        <v>1066.8</v>
      </c>
      <c r="F122" s="58">
        <v>3815.6</v>
      </c>
      <c r="G122" s="58">
        <v>3234</v>
      </c>
      <c r="H122" s="58">
        <v>26230.1</v>
      </c>
      <c r="I122" s="58">
        <v>17538.1</v>
      </c>
      <c r="J122" s="58">
        <v>12290.7</v>
      </c>
      <c r="K122" s="58">
        <v>41608.9</v>
      </c>
      <c r="L122" s="58">
        <v>16756.5</v>
      </c>
      <c r="M122" s="58">
        <v>22857.3</v>
      </c>
      <c r="N122" s="58">
        <v>88673.2</v>
      </c>
      <c r="O122" s="58">
        <v>90143.1</v>
      </c>
      <c r="P122" s="58">
        <v>87462.6</v>
      </c>
      <c r="Q122" s="58">
        <v>93606.9</v>
      </c>
      <c r="R122" s="58">
        <v>109076.9</v>
      </c>
      <c r="S122" s="58">
        <v>74122.2</v>
      </c>
      <c r="T122" s="58">
        <v>55145.9</v>
      </c>
      <c r="U122" s="59">
        <v>82938</v>
      </c>
      <c r="V122" s="19">
        <v>200666.1</v>
      </c>
    </row>
    <row r="123" spans="1:22" ht="53.25" customHeight="1">
      <c r="A123" s="9" t="s">
        <v>267</v>
      </c>
      <c r="B123" s="7"/>
      <c r="C123" s="58">
        <v>2376</v>
      </c>
      <c r="D123" s="58">
        <v>13547</v>
      </c>
      <c r="E123" s="58">
        <v>9814</v>
      </c>
      <c r="F123" s="58">
        <v>2816</v>
      </c>
      <c r="G123" s="58">
        <v>1123</v>
      </c>
      <c r="H123" s="58">
        <v>496</v>
      </c>
      <c r="I123" s="58">
        <v>360</v>
      </c>
      <c r="J123" s="58">
        <v>258</v>
      </c>
      <c r="K123" s="58">
        <v>199</v>
      </c>
      <c r="L123" s="58">
        <v>125</v>
      </c>
      <c r="M123" s="58">
        <v>125</v>
      </c>
      <c r="N123" s="58">
        <v>314</v>
      </c>
      <c r="O123" s="58">
        <v>414</v>
      </c>
      <c r="P123" s="58">
        <v>396</v>
      </c>
      <c r="Q123" s="58">
        <v>386</v>
      </c>
      <c r="R123" s="58">
        <v>254</v>
      </c>
      <c r="S123" s="58">
        <v>225</v>
      </c>
      <c r="T123" s="58">
        <v>355</v>
      </c>
      <c r="U123" s="58">
        <v>215</v>
      </c>
      <c r="V123" s="19">
        <v>254</v>
      </c>
    </row>
    <row r="124" spans="1:22" ht="51" customHeight="1">
      <c r="A124" s="9" t="s">
        <v>268</v>
      </c>
      <c r="B124" s="162"/>
      <c r="C124" s="7"/>
      <c r="D124" s="58">
        <v>5419</v>
      </c>
      <c r="E124" s="58">
        <v>4921</v>
      </c>
      <c r="F124" s="58">
        <v>1326</v>
      </c>
      <c r="G124" s="58">
        <v>538</v>
      </c>
      <c r="H124" s="58">
        <v>180</v>
      </c>
      <c r="I124" s="58">
        <v>101</v>
      </c>
      <c r="J124" s="58">
        <v>31</v>
      </c>
      <c r="K124" s="58">
        <v>36</v>
      </c>
      <c r="L124" s="58">
        <v>11</v>
      </c>
      <c r="M124" s="58">
        <v>10</v>
      </c>
      <c r="N124" s="58">
        <v>159</v>
      </c>
      <c r="O124" s="58">
        <v>121</v>
      </c>
      <c r="P124" s="58">
        <v>112</v>
      </c>
      <c r="Q124" s="58">
        <v>97</v>
      </c>
      <c r="R124" s="58">
        <v>73</v>
      </c>
      <c r="S124" s="58">
        <v>23</v>
      </c>
      <c r="T124" s="58">
        <v>140</v>
      </c>
      <c r="U124" s="58">
        <v>97</v>
      </c>
      <c r="V124" s="19">
        <v>117</v>
      </c>
    </row>
    <row r="125" spans="1:22" ht="51.75" customHeight="1">
      <c r="A125" s="9" t="s">
        <v>269</v>
      </c>
      <c r="B125" s="162"/>
      <c r="C125" s="7"/>
      <c r="D125" s="58">
        <v>6028</v>
      </c>
      <c r="E125" s="58">
        <v>3744</v>
      </c>
      <c r="F125" s="58">
        <v>859</v>
      </c>
      <c r="G125" s="58">
        <v>393</v>
      </c>
      <c r="H125" s="58">
        <v>221</v>
      </c>
      <c r="I125" s="58">
        <v>178</v>
      </c>
      <c r="J125" s="58">
        <v>203</v>
      </c>
      <c r="K125" s="58">
        <v>138</v>
      </c>
      <c r="L125" s="58">
        <v>93</v>
      </c>
      <c r="M125" s="58">
        <v>94</v>
      </c>
      <c r="N125" s="58">
        <v>120</v>
      </c>
      <c r="O125" s="58">
        <v>214</v>
      </c>
      <c r="P125" s="58">
        <v>200</v>
      </c>
      <c r="Q125" s="58">
        <v>245</v>
      </c>
      <c r="R125" s="58">
        <v>109</v>
      </c>
      <c r="S125" s="58">
        <v>127</v>
      </c>
      <c r="T125" s="58">
        <v>86</v>
      </c>
      <c r="U125" s="58">
        <v>55</v>
      </c>
      <c r="V125" s="19">
        <v>74</v>
      </c>
    </row>
    <row r="126" spans="1:22" ht="52.5" customHeight="1">
      <c r="A126" s="9" t="s">
        <v>270</v>
      </c>
      <c r="B126" s="162"/>
      <c r="D126" s="58">
        <v>2100</v>
      </c>
      <c r="E126" s="58">
        <v>1149</v>
      </c>
      <c r="F126" s="58">
        <v>631</v>
      </c>
      <c r="G126" s="58">
        <v>192</v>
      </c>
      <c r="H126" s="58">
        <v>95</v>
      </c>
      <c r="I126" s="58">
        <v>81</v>
      </c>
      <c r="J126" s="58">
        <v>24</v>
      </c>
      <c r="K126" s="58">
        <v>25</v>
      </c>
      <c r="L126" s="58">
        <v>21</v>
      </c>
      <c r="M126" s="58">
        <v>21</v>
      </c>
      <c r="N126" s="58">
        <v>35</v>
      </c>
      <c r="O126" s="58">
        <v>79</v>
      </c>
      <c r="P126" s="58">
        <v>84</v>
      </c>
      <c r="Q126" s="58">
        <v>44</v>
      </c>
      <c r="R126" s="58">
        <v>72</v>
      </c>
      <c r="S126" s="58">
        <v>75</v>
      </c>
      <c r="T126" s="58">
        <v>129</v>
      </c>
      <c r="U126" s="58">
        <v>63</v>
      </c>
      <c r="V126" s="19">
        <v>63</v>
      </c>
    </row>
    <row r="127" spans="1:22" ht="25.5">
      <c r="A127" s="9" t="s">
        <v>271</v>
      </c>
      <c r="C127" s="58">
        <v>2631</v>
      </c>
      <c r="D127" s="58">
        <v>5770</v>
      </c>
      <c r="E127" s="58">
        <v>2396</v>
      </c>
      <c r="F127" s="58">
        <v>1529</v>
      </c>
      <c r="G127" s="58">
        <v>1203</v>
      </c>
      <c r="H127" s="58">
        <v>1198</v>
      </c>
      <c r="I127" s="58">
        <v>959</v>
      </c>
      <c r="J127" s="58">
        <v>896</v>
      </c>
      <c r="K127" s="58">
        <v>922</v>
      </c>
      <c r="L127" s="58">
        <v>1302</v>
      </c>
      <c r="M127" s="58">
        <v>1395</v>
      </c>
      <c r="N127" s="58">
        <v>897</v>
      </c>
      <c r="O127" s="58">
        <v>1408</v>
      </c>
      <c r="P127" s="58">
        <v>1822</v>
      </c>
      <c r="Q127" s="58">
        <v>1624</v>
      </c>
      <c r="R127" s="58">
        <v>788</v>
      </c>
      <c r="S127" s="58">
        <v>699</v>
      </c>
      <c r="T127" s="336">
        <v>1363</v>
      </c>
      <c r="U127" s="336">
        <v>885</v>
      </c>
      <c r="V127" s="45">
        <v>340</v>
      </c>
    </row>
    <row r="128" spans="1:22" ht="25.5">
      <c r="A128" s="9" t="s">
        <v>272</v>
      </c>
      <c r="C128" s="58">
        <v>132</v>
      </c>
      <c r="D128" s="58">
        <v>282</v>
      </c>
      <c r="E128" s="58">
        <v>114</v>
      </c>
      <c r="F128" s="58">
        <v>72</v>
      </c>
      <c r="G128" s="58">
        <v>57</v>
      </c>
      <c r="H128" s="58">
        <v>56</v>
      </c>
      <c r="I128" s="58">
        <v>46</v>
      </c>
      <c r="J128" s="58">
        <v>39</v>
      </c>
      <c r="K128" s="58">
        <v>42</v>
      </c>
      <c r="L128" s="58">
        <v>62</v>
      </c>
      <c r="M128" s="58">
        <v>68</v>
      </c>
      <c r="N128" s="58">
        <v>42</v>
      </c>
      <c r="O128" s="58">
        <v>69</v>
      </c>
      <c r="P128" s="58">
        <v>89</v>
      </c>
      <c r="Q128" s="58">
        <v>78</v>
      </c>
      <c r="R128" s="58">
        <v>36</v>
      </c>
      <c r="S128" s="58">
        <v>31</v>
      </c>
      <c r="T128" s="336">
        <v>64</v>
      </c>
      <c r="U128" s="336">
        <v>41</v>
      </c>
      <c r="V128" s="45">
        <v>15</v>
      </c>
    </row>
    <row r="129" spans="1:22" ht="24" customHeight="1">
      <c r="A129" s="479" t="s">
        <v>273</v>
      </c>
      <c r="B129" s="485"/>
      <c r="C129" s="485"/>
      <c r="D129" s="485"/>
      <c r="E129" s="485"/>
      <c r="F129" s="485"/>
      <c r="G129" s="485"/>
      <c r="H129" s="485"/>
      <c r="I129" s="485"/>
      <c r="J129" s="485"/>
      <c r="K129" s="485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</row>
    <row r="130" spans="1:22" ht="18" customHeight="1">
      <c r="A130" s="479" t="s">
        <v>274</v>
      </c>
      <c r="B130" s="485"/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485"/>
      <c r="V130" s="485"/>
    </row>
  </sheetData>
  <mergeCells count="8">
    <mergeCell ref="A129:V129"/>
    <mergeCell ref="A130:V130"/>
    <mergeCell ref="A112:V112"/>
    <mergeCell ref="A1:U1"/>
    <mergeCell ref="A71:V71"/>
    <mergeCell ref="A91:V91"/>
    <mergeCell ref="A92:V92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1"/>
  <sheetViews>
    <sheetView workbookViewId="0" topLeftCell="A1">
      <pane xSplit="1" ySplit="3" topLeftCell="H28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4.75390625" style="0" customWidth="1"/>
  </cols>
  <sheetData>
    <row r="1" spans="1:21" ht="12.75">
      <c r="A1" s="481" t="s">
        <v>416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</row>
    <row r="2" spans="1:22" ht="15.75" customHeight="1">
      <c r="A2" s="1" t="s">
        <v>2027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94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spans="1:21" ht="12.75">
      <c r="A4" s="287" t="s">
        <v>1453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ht="28.5">
      <c r="A5" s="9" t="s">
        <v>1800</v>
      </c>
    </row>
    <row r="6" spans="1:22" ht="12.75">
      <c r="A6" s="12" t="s">
        <v>1859</v>
      </c>
      <c r="P6" s="58">
        <v>7040</v>
      </c>
      <c r="Q6" s="58">
        <v>7795</v>
      </c>
      <c r="R6" s="58">
        <v>8315</v>
      </c>
      <c r="S6" s="58">
        <v>9136</v>
      </c>
      <c r="T6" s="58">
        <v>9804</v>
      </c>
      <c r="U6" s="448">
        <v>10118</v>
      </c>
      <c r="V6" s="448">
        <v>10541</v>
      </c>
    </row>
    <row r="7" spans="1:22" ht="12.75">
      <c r="A7" s="12" t="s">
        <v>1860</v>
      </c>
      <c r="P7" s="58">
        <v>212644</v>
      </c>
      <c r="Q7" s="58">
        <v>216894</v>
      </c>
      <c r="R7" s="58">
        <v>216343</v>
      </c>
      <c r="S7" s="58">
        <v>221480</v>
      </c>
      <c r="T7" s="58">
        <v>235756</v>
      </c>
      <c r="U7" s="448">
        <v>226490</v>
      </c>
      <c r="V7" s="448">
        <v>237442</v>
      </c>
    </row>
    <row r="8" spans="1:22" ht="25.5">
      <c r="A8" s="12" t="s">
        <v>2227</v>
      </c>
      <c r="P8" s="58">
        <v>39076</v>
      </c>
      <c r="Q8" s="58">
        <v>44155</v>
      </c>
      <c r="R8" s="58">
        <v>44471</v>
      </c>
      <c r="S8" s="58">
        <v>42869</v>
      </c>
      <c r="T8" s="58">
        <v>39767</v>
      </c>
      <c r="U8" s="448">
        <v>40384</v>
      </c>
      <c r="V8" s="448">
        <v>40043</v>
      </c>
    </row>
    <row r="9" spans="1:22" ht="66" customHeight="1">
      <c r="A9" s="9" t="s">
        <v>1801</v>
      </c>
      <c r="P9" s="58"/>
      <c r="Q9" s="58"/>
      <c r="R9" s="58"/>
      <c r="S9" s="58"/>
      <c r="T9" s="342"/>
      <c r="U9" s="449"/>
      <c r="V9" s="449"/>
    </row>
    <row r="10" spans="1:22" ht="12.75">
      <c r="A10" s="12" t="s">
        <v>1859</v>
      </c>
      <c r="P10" s="58">
        <v>3062</v>
      </c>
      <c r="Q10" s="58">
        <v>3721</v>
      </c>
      <c r="R10" s="58">
        <v>4489</v>
      </c>
      <c r="S10" s="58">
        <v>5272</v>
      </c>
      <c r="T10" s="58">
        <v>5091</v>
      </c>
      <c r="U10" s="448">
        <v>6227</v>
      </c>
      <c r="V10" s="448">
        <v>8031</v>
      </c>
    </row>
    <row r="11" spans="1:22" ht="12.75">
      <c r="A11" s="12" t="s">
        <v>1860</v>
      </c>
      <c r="P11" s="58">
        <v>8872</v>
      </c>
      <c r="Q11" s="58">
        <v>11185</v>
      </c>
      <c r="R11" s="58">
        <v>13978</v>
      </c>
      <c r="S11" s="58">
        <v>16864</v>
      </c>
      <c r="T11" s="58">
        <v>14352</v>
      </c>
      <c r="U11" s="448">
        <v>18872</v>
      </c>
      <c r="V11" s="448">
        <v>22802</v>
      </c>
    </row>
    <row r="12" spans="1:22" ht="25.5">
      <c r="A12" s="12" t="s">
        <v>2227</v>
      </c>
      <c r="P12" s="58">
        <v>1691</v>
      </c>
      <c r="Q12" s="58">
        <v>2162</v>
      </c>
      <c r="R12" s="58">
        <v>2146</v>
      </c>
      <c r="S12" s="58">
        <v>2573</v>
      </c>
      <c r="T12" s="58">
        <v>3030</v>
      </c>
      <c r="U12" s="448">
        <v>3665</v>
      </c>
      <c r="V12" s="448">
        <v>4219</v>
      </c>
    </row>
    <row r="13" spans="1:22" ht="15.75">
      <c r="A13" s="9" t="s">
        <v>1802</v>
      </c>
      <c r="C13" s="58">
        <v>84</v>
      </c>
      <c r="D13" s="58">
        <v>86.3</v>
      </c>
      <c r="E13" s="58">
        <v>78.4</v>
      </c>
      <c r="F13" s="58">
        <v>95.4</v>
      </c>
      <c r="G13" s="58">
        <v>92.4</v>
      </c>
      <c r="H13" s="58">
        <v>101</v>
      </c>
      <c r="I13" s="58">
        <v>95.2</v>
      </c>
      <c r="J13" s="58">
        <v>108.9</v>
      </c>
      <c r="K13" s="58">
        <v>108.7</v>
      </c>
      <c r="L13" s="58">
        <v>102.9</v>
      </c>
      <c r="M13" s="58">
        <v>103.1</v>
      </c>
      <c r="N13" s="58">
        <v>108.9</v>
      </c>
      <c r="O13" s="58">
        <v>108</v>
      </c>
      <c r="P13" s="58">
        <v>105.1</v>
      </c>
      <c r="Q13" s="58">
        <v>106.3</v>
      </c>
      <c r="R13" s="59">
        <v>106.8</v>
      </c>
      <c r="S13" s="59">
        <v>100.6</v>
      </c>
      <c r="T13" s="59">
        <v>90.7</v>
      </c>
      <c r="U13" s="59">
        <v>108.2</v>
      </c>
      <c r="V13" s="59">
        <v>104.7</v>
      </c>
    </row>
    <row r="14" spans="1:22" ht="12.75">
      <c r="A14" s="9" t="s">
        <v>1403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204"/>
      <c r="V14" s="204"/>
    </row>
    <row r="15" spans="1:22" ht="54">
      <c r="A15" s="54" t="s">
        <v>1803</v>
      </c>
      <c r="R15" s="167"/>
      <c r="S15" s="167"/>
      <c r="T15" s="167"/>
      <c r="U15" s="204"/>
      <c r="V15" s="204"/>
    </row>
    <row r="16" spans="1:22" ht="12.75">
      <c r="A16" s="168" t="s">
        <v>1406</v>
      </c>
      <c r="C16" s="58">
        <v>88.2</v>
      </c>
      <c r="D16" s="58">
        <v>89.6</v>
      </c>
      <c r="E16" s="58">
        <v>92</v>
      </c>
      <c r="F16" s="58">
        <v>97.3</v>
      </c>
      <c r="G16" s="58">
        <v>97</v>
      </c>
      <c r="H16" s="58">
        <v>100.2</v>
      </c>
      <c r="I16" s="58">
        <v>97.7</v>
      </c>
      <c r="J16" s="59">
        <v>104</v>
      </c>
      <c r="K16" s="58">
        <v>106.4</v>
      </c>
      <c r="L16" s="59">
        <v>106</v>
      </c>
      <c r="M16" s="58">
        <v>106.8</v>
      </c>
      <c r="N16" s="58">
        <v>108.7</v>
      </c>
      <c r="O16" s="58">
        <v>106.8</v>
      </c>
      <c r="P16" s="58">
        <v>101.4</v>
      </c>
      <c r="Q16" s="59">
        <v>102.8</v>
      </c>
      <c r="R16" s="59">
        <v>103.3</v>
      </c>
      <c r="S16" s="59">
        <v>100.4</v>
      </c>
      <c r="T16" s="59">
        <v>99.4</v>
      </c>
      <c r="U16" s="59">
        <v>103.6</v>
      </c>
      <c r="V16" s="59">
        <v>101.9</v>
      </c>
    </row>
    <row r="17" spans="1:22" ht="12.75">
      <c r="A17" s="168" t="s">
        <v>1537</v>
      </c>
      <c r="C17" s="58">
        <v>81.8</v>
      </c>
      <c r="D17" s="58">
        <v>84.6</v>
      </c>
      <c r="E17" s="58">
        <v>72.8</v>
      </c>
      <c r="F17" s="58">
        <v>94.2</v>
      </c>
      <c r="G17" s="58">
        <v>89.7</v>
      </c>
      <c r="H17" s="58">
        <v>102</v>
      </c>
      <c r="I17" s="58">
        <v>93.8</v>
      </c>
      <c r="J17" s="58">
        <v>112.8</v>
      </c>
      <c r="K17" s="58">
        <v>110.9</v>
      </c>
      <c r="L17" s="58">
        <v>102</v>
      </c>
      <c r="M17" s="58">
        <v>101.1</v>
      </c>
      <c r="N17" s="58">
        <v>110.3</v>
      </c>
      <c r="O17" s="58">
        <v>110.5</v>
      </c>
      <c r="P17" s="58">
        <v>107.6</v>
      </c>
      <c r="Q17" s="59">
        <v>108.4</v>
      </c>
      <c r="R17" s="59">
        <v>110.5</v>
      </c>
      <c r="S17" s="59">
        <v>100.5</v>
      </c>
      <c r="T17" s="59">
        <v>84.8</v>
      </c>
      <c r="U17" s="59">
        <v>111.8</v>
      </c>
      <c r="V17" s="59">
        <v>106.5</v>
      </c>
    </row>
    <row r="18" spans="1:22" ht="25.5">
      <c r="A18" s="168" t="s">
        <v>1030</v>
      </c>
      <c r="C18" s="58">
        <v>95.3</v>
      </c>
      <c r="D18" s="58">
        <v>95.3</v>
      </c>
      <c r="E18" s="58">
        <v>91.2</v>
      </c>
      <c r="F18" s="58">
        <v>96.8</v>
      </c>
      <c r="G18" s="58">
        <v>97.3</v>
      </c>
      <c r="H18" s="58">
        <v>98.2</v>
      </c>
      <c r="I18" s="58">
        <v>97.7</v>
      </c>
      <c r="J18" s="58">
        <v>98.8</v>
      </c>
      <c r="K18" s="59">
        <v>104</v>
      </c>
      <c r="L18" s="58">
        <v>101.4</v>
      </c>
      <c r="M18" s="58">
        <v>104.8</v>
      </c>
      <c r="N18" s="58">
        <v>103.3</v>
      </c>
      <c r="O18" s="58">
        <v>101.1</v>
      </c>
      <c r="P18" s="58">
        <v>100.9</v>
      </c>
      <c r="Q18" s="59">
        <v>103.4</v>
      </c>
      <c r="R18" s="59">
        <v>99.4</v>
      </c>
      <c r="S18" s="59">
        <v>100.6</v>
      </c>
      <c r="T18" s="59">
        <v>96.1</v>
      </c>
      <c r="U18" s="59">
        <v>104.1</v>
      </c>
      <c r="V18" s="59">
        <v>100.1</v>
      </c>
    </row>
    <row r="19" spans="1:21" ht="69.75" customHeight="1">
      <c r="A19" s="9" t="s">
        <v>1804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U19" s="135"/>
    </row>
    <row r="20" spans="1:22" ht="14.25">
      <c r="A20" s="503" t="s">
        <v>1235</v>
      </c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485"/>
      <c r="V20" s="485"/>
    </row>
    <row r="21" spans="1:20" ht="12.75">
      <c r="A21" s="168" t="s">
        <v>2157</v>
      </c>
      <c r="B21" s="57">
        <v>85</v>
      </c>
      <c r="C21" s="57">
        <v>86</v>
      </c>
      <c r="D21" s="57">
        <v>79</v>
      </c>
      <c r="E21" s="57">
        <v>72</v>
      </c>
      <c r="F21" s="57">
        <v>72</v>
      </c>
      <c r="G21" s="57">
        <v>72</v>
      </c>
      <c r="H21" s="57">
        <v>70</v>
      </c>
      <c r="I21" s="57">
        <v>66</v>
      </c>
      <c r="J21" s="57">
        <v>73</v>
      </c>
      <c r="K21" s="57">
        <v>84</v>
      </c>
      <c r="L21" s="57">
        <v>87</v>
      </c>
      <c r="M21" s="57">
        <v>82</v>
      </c>
      <c r="N21" s="57">
        <v>85</v>
      </c>
      <c r="O21" s="57">
        <v>84</v>
      </c>
      <c r="P21" s="57">
        <v>85</v>
      </c>
      <c r="Q21" s="57">
        <v>84</v>
      </c>
      <c r="R21" s="57">
        <v>82</v>
      </c>
      <c r="S21" s="57">
        <v>81</v>
      </c>
      <c r="T21" s="58">
        <v>76</v>
      </c>
    </row>
    <row r="22" spans="1:20" ht="25.5">
      <c r="A22" s="168" t="s">
        <v>46</v>
      </c>
      <c r="B22" s="57">
        <v>76</v>
      </c>
      <c r="C22" s="57">
        <v>73</v>
      </c>
      <c r="D22" s="57">
        <v>71</v>
      </c>
      <c r="E22" s="57">
        <v>64</v>
      </c>
      <c r="F22" s="57">
        <v>72</v>
      </c>
      <c r="G22" s="57">
        <v>66</v>
      </c>
      <c r="H22" s="57">
        <v>62</v>
      </c>
      <c r="I22" s="57">
        <v>61</v>
      </c>
      <c r="J22" s="57">
        <v>66</v>
      </c>
      <c r="K22" s="57">
        <v>71</v>
      </c>
      <c r="L22" s="57">
        <v>72</v>
      </c>
      <c r="M22" s="57">
        <v>68</v>
      </c>
      <c r="N22" s="57">
        <v>73</v>
      </c>
      <c r="O22" s="57">
        <v>81</v>
      </c>
      <c r="P22" s="57">
        <v>77</v>
      </c>
      <c r="Q22" s="57">
        <v>71</v>
      </c>
      <c r="R22" s="57">
        <v>75</v>
      </c>
      <c r="S22" s="57">
        <v>71</v>
      </c>
      <c r="T22" s="58">
        <v>66</v>
      </c>
    </row>
    <row r="23" spans="1:20" ht="12.75">
      <c r="A23" s="168" t="s">
        <v>47</v>
      </c>
      <c r="B23" s="57">
        <v>87</v>
      </c>
      <c r="C23" s="57">
        <v>79</v>
      </c>
      <c r="D23" s="57">
        <v>74</v>
      </c>
      <c r="E23" s="57">
        <v>74</v>
      </c>
      <c r="F23" s="57">
        <v>84</v>
      </c>
      <c r="G23" s="57">
        <v>81</v>
      </c>
      <c r="H23" s="57">
        <v>81</v>
      </c>
      <c r="I23" s="57">
        <v>81</v>
      </c>
      <c r="J23" s="57">
        <v>90</v>
      </c>
      <c r="K23" s="57">
        <v>92</v>
      </c>
      <c r="L23" s="57">
        <v>93</v>
      </c>
      <c r="M23" s="57">
        <v>90</v>
      </c>
      <c r="N23" s="57">
        <v>93</v>
      </c>
      <c r="O23" s="57">
        <v>94</v>
      </c>
      <c r="P23" s="57">
        <v>97</v>
      </c>
      <c r="Q23" s="57">
        <v>93</v>
      </c>
      <c r="R23" s="57">
        <v>94</v>
      </c>
      <c r="S23" s="57">
        <v>90</v>
      </c>
      <c r="T23" s="58">
        <v>80</v>
      </c>
    </row>
    <row r="24" spans="1:20" ht="12.75">
      <c r="A24" s="168" t="s">
        <v>48</v>
      </c>
      <c r="B24" s="57">
        <v>90</v>
      </c>
      <c r="C24" s="57">
        <v>71</v>
      </c>
      <c r="D24" s="57">
        <v>60</v>
      </c>
      <c r="E24" s="57">
        <v>54</v>
      </c>
      <c r="F24" s="57">
        <v>52</v>
      </c>
      <c r="G24" s="57">
        <v>45</v>
      </c>
      <c r="H24" s="57">
        <v>43</v>
      </c>
      <c r="I24" s="57">
        <v>45</v>
      </c>
      <c r="J24" s="57">
        <v>49</v>
      </c>
      <c r="K24" s="57">
        <v>56</v>
      </c>
      <c r="L24" s="57">
        <v>58</v>
      </c>
      <c r="M24" s="57">
        <v>57</v>
      </c>
      <c r="N24" s="57">
        <v>61</v>
      </c>
      <c r="O24" s="57">
        <v>63</v>
      </c>
      <c r="P24" s="57">
        <v>67</v>
      </c>
      <c r="Q24" s="57">
        <v>61</v>
      </c>
      <c r="R24" s="57">
        <v>71</v>
      </c>
      <c r="S24" s="57">
        <v>66</v>
      </c>
      <c r="T24" s="58">
        <v>48</v>
      </c>
    </row>
    <row r="25" spans="1:22" ht="12.75">
      <c r="A25" s="168" t="s">
        <v>49</v>
      </c>
      <c r="B25" s="57">
        <v>66.8</v>
      </c>
      <c r="C25" s="57">
        <v>57.3</v>
      </c>
      <c r="D25" s="57">
        <v>50</v>
      </c>
      <c r="E25" s="57">
        <v>41.8</v>
      </c>
      <c r="F25" s="57">
        <v>31.9</v>
      </c>
      <c r="G25" s="57">
        <v>25.3</v>
      </c>
      <c r="H25" s="57">
        <v>19.3</v>
      </c>
      <c r="I25" s="57">
        <v>16.8</v>
      </c>
      <c r="J25" s="57">
        <v>13.8</v>
      </c>
      <c r="K25" s="57">
        <v>17.9</v>
      </c>
      <c r="L25" s="57">
        <v>18.4</v>
      </c>
      <c r="M25" s="57">
        <v>27.6</v>
      </c>
      <c r="N25" s="57">
        <v>34</v>
      </c>
      <c r="O25" s="57">
        <v>34.6</v>
      </c>
      <c r="P25" s="57">
        <v>45.1</v>
      </c>
      <c r="Q25" s="57">
        <v>52</v>
      </c>
      <c r="R25" s="57">
        <v>57.2</v>
      </c>
      <c r="S25" s="57">
        <v>57.5</v>
      </c>
      <c r="T25" s="57">
        <v>61.2</v>
      </c>
      <c r="V25" s="135"/>
    </row>
    <row r="26" spans="1:22" ht="12.75">
      <c r="A26" s="168" t="s">
        <v>50</v>
      </c>
      <c r="B26" s="57">
        <v>82.6</v>
      </c>
      <c r="C26" s="57">
        <v>65.8</v>
      </c>
      <c r="D26" s="57">
        <v>62</v>
      </c>
      <c r="E26" s="57">
        <v>63.3</v>
      </c>
      <c r="F26" s="57">
        <v>54.3</v>
      </c>
      <c r="G26" s="57">
        <v>51</v>
      </c>
      <c r="H26" s="57">
        <v>44</v>
      </c>
      <c r="I26" s="57">
        <v>41.4</v>
      </c>
      <c r="J26" s="57">
        <v>41.7</v>
      </c>
      <c r="K26" s="57">
        <v>51.5</v>
      </c>
      <c r="L26" s="57">
        <v>54.8</v>
      </c>
      <c r="M26" s="57">
        <v>65.1</v>
      </c>
      <c r="N26" s="57">
        <v>67</v>
      </c>
      <c r="O26" s="57">
        <v>67.9</v>
      </c>
      <c r="P26" s="57">
        <v>66.1</v>
      </c>
      <c r="Q26" s="57">
        <v>69.4</v>
      </c>
      <c r="R26" s="57">
        <v>65.3</v>
      </c>
      <c r="S26" s="57">
        <v>66.5</v>
      </c>
      <c r="T26" s="57">
        <v>64.49</v>
      </c>
      <c r="V26" s="135"/>
    </row>
    <row r="27" spans="1:22" ht="12.75">
      <c r="A27" s="168" t="s">
        <v>51</v>
      </c>
      <c r="B27" s="57">
        <v>55.4</v>
      </c>
      <c r="C27" s="57">
        <v>61</v>
      </c>
      <c r="D27" s="57">
        <v>53</v>
      </c>
      <c r="E27" s="57">
        <v>44.9</v>
      </c>
      <c r="F27" s="57">
        <v>39.4</v>
      </c>
      <c r="G27" s="57">
        <v>42.5</v>
      </c>
      <c r="H27" s="57">
        <v>35.1</v>
      </c>
      <c r="I27" s="57">
        <v>34.5</v>
      </c>
      <c r="J27" s="57">
        <v>23.9</v>
      </c>
      <c r="K27" s="57">
        <v>40.3</v>
      </c>
      <c r="L27" s="57">
        <v>43.8</v>
      </c>
      <c r="M27" s="57">
        <v>42.5</v>
      </c>
      <c r="N27" s="57">
        <v>39.7</v>
      </c>
      <c r="O27" s="57">
        <v>34.8</v>
      </c>
      <c r="P27" s="57">
        <v>45</v>
      </c>
      <c r="Q27" s="57">
        <v>45.3</v>
      </c>
      <c r="R27" s="57">
        <v>51.9</v>
      </c>
      <c r="S27" s="57">
        <v>49.2</v>
      </c>
      <c r="T27" s="57">
        <v>46.6</v>
      </c>
      <c r="V27" s="135"/>
    </row>
    <row r="28" spans="1:22" ht="12.75">
      <c r="A28" s="168" t="s">
        <v>52</v>
      </c>
      <c r="B28" s="57">
        <v>61.8</v>
      </c>
      <c r="C28" s="57">
        <v>51</v>
      </c>
      <c r="D28" s="57">
        <v>44.9</v>
      </c>
      <c r="E28" s="57">
        <v>27.2</v>
      </c>
      <c r="F28" s="57">
        <v>20.8</v>
      </c>
      <c r="G28" s="57">
        <v>15.2</v>
      </c>
      <c r="H28" s="57">
        <v>16.1</v>
      </c>
      <c r="I28" s="57">
        <v>19.8</v>
      </c>
      <c r="J28" s="57">
        <v>23.7</v>
      </c>
      <c r="K28" s="57">
        <v>32.2</v>
      </c>
      <c r="L28" s="57">
        <v>44.8</v>
      </c>
      <c r="M28" s="57">
        <v>56.9</v>
      </c>
      <c r="N28" s="57">
        <v>61.6</v>
      </c>
      <c r="O28" s="57">
        <v>62.9</v>
      </c>
      <c r="P28" s="57">
        <v>66.1</v>
      </c>
      <c r="Q28" s="57">
        <v>64.1</v>
      </c>
      <c r="R28" s="57">
        <v>65.1</v>
      </c>
      <c r="S28" s="57">
        <v>53.7</v>
      </c>
      <c r="T28" s="57">
        <v>45.9</v>
      </c>
      <c r="V28" s="135"/>
    </row>
    <row r="29" spans="1:22" ht="12.75">
      <c r="A29" s="168" t="s">
        <v>53</v>
      </c>
      <c r="B29" s="57">
        <v>77.5</v>
      </c>
      <c r="C29" s="57">
        <v>71</v>
      </c>
      <c r="D29" s="57">
        <v>71.1</v>
      </c>
      <c r="E29" s="57">
        <v>48.1</v>
      </c>
      <c r="F29" s="57">
        <v>35.1</v>
      </c>
      <c r="G29" s="57">
        <v>39.7</v>
      </c>
      <c r="H29" s="57">
        <v>38</v>
      </c>
      <c r="I29" s="57">
        <v>45.6</v>
      </c>
      <c r="J29" s="57">
        <v>47.8</v>
      </c>
      <c r="K29" s="57">
        <v>61.4</v>
      </c>
      <c r="L29" s="57">
        <v>55.9</v>
      </c>
      <c r="M29" s="57">
        <v>49.1</v>
      </c>
      <c r="N29" s="57">
        <v>61.9</v>
      </c>
      <c r="O29" s="57">
        <v>65.9</v>
      </c>
      <c r="P29" s="57">
        <v>69.8</v>
      </c>
      <c r="Q29" s="57">
        <v>68.5</v>
      </c>
      <c r="R29" s="57">
        <v>65.9</v>
      </c>
      <c r="S29" s="57">
        <v>63.3</v>
      </c>
      <c r="T29" s="57">
        <v>73</v>
      </c>
      <c r="V29" s="135"/>
    </row>
    <row r="30" spans="1:22" ht="12.75">
      <c r="A30" s="168" t="s">
        <v>54</v>
      </c>
      <c r="B30" s="57">
        <v>65.6</v>
      </c>
      <c r="C30" s="57">
        <v>61.3</v>
      </c>
      <c r="D30" s="57">
        <v>45</v>
      </c>
      <c r="E30" s="57">
        <v>29.7</v>
      </c>
      <c r="F30" s="57">
        <v>20.3</v>
      </c>
      <c r="G30" s="57">
        <v>21.7</v>
      </c>
      <c r="H30" s="57">
        <v>24</v>
      </c>
      <c r="I30" s="57">
        <v>25.2</v>
      </c>
      <c r="J30" s="57">
        <v>37</v>
      </c>
      <c r="K30" s="57">
        <v>42.2</v>
      </c>
      <c r="L30" s="57">
        <v>44.8</v>
      </c>
      <c r="M30" s="57">
        <v>42.9</v>
      </c>
      <c r="N30" s="57">
        <v>43.6</v>
      </c>
      <c r="O30" s="57">
        <v>49.6</v>
      </c>
      <c r="P30" s="57">
        <v>56.2</v>
      </c>
      <c r="Q30" s="57">
        <v>59.7</v>
      </c>
      <c r="R30" s="57">
        <v>64.3</v>
      </c>
      <c r="S30" s="57">
        <v>60</v>
      </c>
      <c r="T30" s="57">
        <v>59.6</v>
      </c>
      <c r="V30" s="135"/>
    </row>
    <row r="31" spans="1:22" ht="25.5">
      <c r="A31" s="168" t="s">
        <v>55</v>
      </c>
      <c r="B31" s="57">
        <v>71.9</v>
      </c>
      <c r="C31" s="57">
        <v>41.4</v>
      </c>
      <c r="D31" s="57">
        <v>34.8</v>
      </c>
      <c r="E31" s="57">
        <v>29.8</v>
      </c>
      <c r="F31" s="57">
        <v>24.2</v>
      </c>
      <c r="G31" s="57">
        <v>24</v>
      </c>
      <c r="H31" s="57">
        <v>24.4</v>
      </c>
      <c r="I31" s="57">
        <v>26</v>
      </c>
      <c r="J31" s="57">
        <v>27.7</v>
      </c>
      <c r="K31" s="57">
        <v>31.6</v>
      </c>
      <c r="L31" s="57">
        <v>35.2</v>
      </c>
      <c r="M31" s="57">
        <v>37</v>
      </c>
      <c r="N31" s="57">
        <v>41.9</v>
      </c>
      <c r="O31" s="57">
        <v>45.1</v>
      </c>
      <c r="P31" s="57">
        <v>48.1</v>
      </c>
      <c r="Q31" s="57">
        <v>51.4</v>
      </c>
      <c r="R31" s="57">
        <v>54.7</v>
      </c>
      <c r="S31" s="57">
        <v>54.4</v>
      </c>
      <c r="T31" s="57">
        <v>57.1</v>
      </c>
      <c r="V31" s="135"/>
    </row>
    <row r="32" spans="1:22" ht="12.75">
      <c r="A32" s="168" t="s">
        <v>56</v>
      </c>
      <c r="B32" s="57">
        <v>69</v>
      </c>
      <c r="C32" s="57">
        <v>66.7</v>
      </c>
      <c r="D32" s="57">
        <v>60.8</v>
      </c>
      <c r="E32" s="57">
        <v>42.3</v>
      </c>
      <c r="F32" s="57">
        <v>35</v>
      </c>
      <c r="G32" s="57">
        <v>29.2</v>
      </c>
      <c r="H32" s="57">
        <v>26</v>
      </c>
      <c r="I32" s="57">
        <v>25.8</v>
      </c>
      <c r="J32" s="57">
        <v>24.1</v>
      </c>
      <c r="K32" s="57">
        <v>24.8</v>
      </c>
      <c r="L32" s="57">
        <v>23.8</v>
      </c>
      <c r="M32" s="57">
        <v>26.7</v>
      </c>
      <c r="N32" s="57">
        <v>25.8</v>
      </c>
      <c r="O32" s="57">
        <v>26.1</v>
      </c>
      <c r="P32" s="57">
        <v>27</v>
      </c>
      <c r="Q32" s="57">
        <v>27.9</v>
      </c>
      <c r="R32" s="57">
        <v>30.8</v>
      </c>
      <c r="S32" s="57">
        <v>32.3</v>
      </c>
      <c r="T32" s="57">
        <v>27.2</v>
      </c>
      <c r="V32" s="135"/>
    </row>
    <row r="33" spans="1:22" ht="12.75">
      <c r="A33" s="168" t="s">
        <v>57</v>
      </c>
      <c r="B33" s="57">
        <v>79.4</v>
      </c>
      <c r="C33" s="57">
        <v>72</v>
      </c>
      <c r="D33" s="57">
        <v>73.4</v>
      </c>
      <c r="E33" s="57">
        <v>62.9</v>
      </c>
      <c r="F33" s="57">
        <v>50.5</v>
      </c>
      <c r="G33" s="57">
        <v>45.7</v>
      </c>
      <c r="H33" s="57">
        <v>41.8</v>
      </c>
      <c r="I33" s="57">
        <v>45.1</v>
      </c>
      <c r="J33" s="57">
        <v>42.3</v>
      </c>
      <c r="K33" s="57">
        <v>49</v>
      </c>
      <c r="L33" s="57">
        <v>54.8</v>
      </c>
      <c r="M33" s="57">
        <v>59.1</v>
      </c>
      <c r="N33" s="57">
        <v>55.5</v>
      </c>
      <c r="O33" s="57">
        <v>53.9</v>
      </c>
      <c r="P33" s="57">
        <v>61.2</v>
      </c>
      <c r="Q33" s="57">
        <v>66.3</v>
      </c>
      <c r="R33" s="57">
        <v>65.9</v>
      </c>
      <c r="S33" s="57">
        <v>65.4</v>
      </c>
      <c r="T33" s="57">
        <v>63.8</v>
      </c>
      <c r="V33" s="135"/>
    </row>
    <row r="34" spans="1:22" ht="12.75">
      <c r="A34" s="168" t="s">
        <v>58</v>
      </c>
      <c r="B34" s="57">
        <v>66.1</v>
      </c>
      <c r="C34" s="57">
        <v>55</v>
      </c>
      <c r="D34" s="57">
        <v>57.3</v>
      </c>
      <c r="E34" s="57">
        <v>49.7</v>
      </c>
      <c r="F34" s="57">
        <v>47.7</v>
      </c>
      <c r="G34" s="57">
        <v>51.1</v>
      </c>
      <c r="H34" s="57">
        <v>54.6</v>
      </c>
      <c r="I34" s="57">
        <v>55</v>
      </c>
      <c r="J34" s="57">
        <v>46.4</v>
      </c>
      <c r="K34" s="57">
        <v>54.6</v>
      </c>
      <c r="L34" s="57">
        <v>54.6</v>
      </c>
      <c r="M34" s="57">
        <v>53.3</v>
      </c>
      <c r="N34" s="57">
        <v>55.9</v>
      </c>
      <c r="O34" s="57">
        <v>59.6</v>
      </c>
      <c r="P34" s="57">
        <v>61.1</v>
      </c>
      <c r="Q34" s="57">
        <v>58.1</v>
      </c>
      <c r="R34" s="57">
        <v>50.4</v>
      </c>
      <c r="S34" s="57">
        <v>58.4</v>
      </c>
      <c r="T34" s="57">
        <v>58</v>
      </c>
      <c r="V34" s="135"/>
    </row>
    <row r="35" spans="1:22" ht="12.75">
      <c r="A35" s="168" t="s">
        <v>59</v>
      </c>
      <c r="B35" s="57">
        <v>76.8</v>
      </c>
      <c r="C35" s="57">
        <v>78.8</v>
      </c>
      <c r="D35" s="57">
        <v>65.7</v>
      </c>
      <c r="E35" s="57">
        <v>56.3</v>
      </c>
      <c r="F35" s="57">
        <v>52.7</v>
      </c>
      <c r="G35" s="57">
        <v>45.8</v>
      </c>
      <c r="H35" s="57">
        <v>48.1</v>
      </c>
      <c r="I35" s="57">
        <v>47.3</v>
      </c>
      <c r="J35" s="57">
        <v>48.7</v>
      </c>
      <c r="K35" s="57">
        <v>45</v>
      </c>
      <c r="L35" s="57">
        <v>45.4</v>
      </c>
      <c r="M35" s="57">
        <v>39.9</v>
      </c>
      <c r="N35" s="57">
        <v>41.3</v>
      </c>
      <c r="O35" s="57">
        <v>42.6</v>
      </c>
      <c r="P35" s="57">
        <v>43.7</v>
      </c>
      <c r="Q35" s="57">
        <v>44.3</v>
      </c>
      <c r="R35" s="57">
        <v>44.3</v>
      </c>
      <c r="S35" s="57">
        <v>46.9</v>
      </c>
      <c r="T35" s="57">
        <v>47.6</v>
      </c>
      <c r="V35" s="135"/>
    </row>
    <row r="36" spans="1:22" ht="12.75">
      <c r="A36" s="168" t="s">
        <v>60</v>
      </c>
      <c r="B36" s="57">
        <v>74.1</v>
      </c>
      <c r="C36" s="57">
        <v>62.1</v>
      </c>
      <c r="D36" s="57">
        <v>52.9</v>
      </c>
      <c r="E36" s="57">
        <v>41.6</v>
      </c>
      <c r="F36" s="57">
        <v>38.5</v>
      </c>
      <c r="G36" s="57">
        <v>28</v>
      </c>
      <c r="H36" s="57">
        <v>27.2</v>
      </c>
      <c r="I36" s="57">
        <v>28.3</v>
      </c>
      <c r="J36" s="57">
        <v>22.1</v>
      </c>
      <c r="K36" s="57">
        <v>24.3</v>
      </c>
      <c r="L36" s="57">
        <v>26.6</v>
      </c>
      <c r="M36" s="57">
        <v>23.2</v>
      </c>
      <c r="N36" s="57">
        <v>24.4</v>
      </c>
      <c r="O36" s="57">
        <v>28</v>
      </c>
      <c r="P36" s="57">
        <v>29.8</v>
      </c>
      <c r="Q36" s="57">
        <v>32.2</v>
      </c>
      <c r="R36" s="57">
        <v>37.7</v>
      </c>
      <c r="S36" s="57">
        <v>34.1</v>
      </c>
      <c r="T36" s="57">
        <v>34.49</v>
      </c>
      <c r="V36" s="135"/>
    </row>
    <row r="37" spans="1:22" ht="12.75">
      <c r="A37" s="168" t="s">
        <v>61</v>
      </c>
      <c r="B37" s="57">
        <v>64.9</v>
      </c>
      <c r="C37" s="57">
        <v>61</v>
      </c>
      <c r="D37" s="57">
        <v>55.1</v>
      </c>
      <c r="E37" s="57">
        <v>48.9</v>
      </c>
      <c r="F37" s="57">
        <v>44.4</v>
      </c>
      <c r="G37" s="57">
        <v>41.2</v>
      </c>
      <c r="H37" s="57">
        <v>37.5</v>
      </c>
      <c r="I37" s="57">
        <v>35.4</v>
      </c>
      <c r="J37" s="57">
        <v>38.7</v>
      </c>
      <c r="K37" s="57">
        <v>40.1</v>
      </c>
      <c r="L37" s="57">
        <v>39.7</v>
      </c>
      <c r="M37" s="57">
        <v>40.2</v>
      </c>
      <c r="N37" s="57">
        <v>39.1</v>
      </c>
      <c r="O37" s="57">
        <v>40</v>
      </c>
      <c r="P37" s="57">
        <v>39.1</v>
      </c>
      <c r="Q37" s="57">
        <v>39.4</v>
      </c>
      <c r="R37" s="57">
        <v>40</v>
      </c>
      <c r="S37" s="57">
        <v>41.3</v>
      </c>
      <c r="T37" s="57">
        <v>40.6</v>
      </c>
      <c r="V37" s="135"/>
    </row>
    <row r="38" spans="1:22" ht="12.75">
      <c r="A38" s="168" t="s">
        <v>900</v>
      </c>
      <c r="B38" s="57">
        <v>79.6</v>
      </c>
      <c r="C38" s="57">
        <v>86</v>
      </c>
      <c r="D38" s="57">
        <v>86.7</v>
      </c>
      <c r="E38" s="57">
        <v>84.8</v>
      </c>
      <c r="F38" s="57">
        <v>86.3</v>
      </c>
      <c r="G38" s="57">
        <v>85</v>
      </c>
      <c r="H38" s="57">
        <v>81</v>
      </c>
      <c r="I38" s="57">
        <v>75</v>
      </c>
      <c r="J38" s="57">
        <v>77</v>
      </c>
      <c r="K38" s="57">
        <v>76.1</v>
      </c>
      <c r="L38" s="57">
        <v>80.8</v>
      </c>
      <c r="M38" s="57">
        <v>79.6</v>
      </c>
      <c r="N38" s="57">
        <v>80.8</v>
      </c>
      <c r="O38" s="57">
        <v>84.8</v>
      </c>
      <c r="P38" s="57">
        <v>86.1</v>
      </c>
      <c r="Q38" s="57">
        <v>87.4</v>
      </c>
      <c r="R38" s="57">
        <v>84.6</v>
      </c>
      <c r="S38" s="57">
        <v>86.2</v>
      </c>
      <c r="T38" s="57">
        <v>86.7</v>
      </c>
      <c r="V38" s="135"/>
    </row>
    <row r="39" spans="1:22" ht="12.75">
      <c r="A39" s="168" t="s">
        <v>901</v>
      </c>
      <c r="B39" s="57">
        <v>95.1</v>
      </c>
      <c r="C39" s="57">
        <v>89.3</v>
      </c>
      <c r="D39" s="57">
        <v>68.8</v>
      </c>
      <c r="E39" s="57">
        <v>51.1</v>
      </c>
      <c r="F39" s="57">
        <v>43.9</v>
      </c>
      <c r="G39" s="57">
        <v>32.3</v>
      </c>
      <c r="H39" s="57">
        <v>32.2</v>
      </c>
      <c r="I39" s="57">
        <v>40.9</v>
      </c>
      <c r="J39" s="57">
        <v>43.7</v>
      </c>
      <c r="K39" s="57">
        <v>46.3</v>
      </c>
      <c r="L39" s="57">
        <v>48.1</v>
      </c>
      <c r="M39" s="57">
        <v>52</v>
      </c>
      <c r="N39" s="57">
        <v>56.1</v>
      </c>
      <c r="O39" s="57">
        <v>61</v>
      </c>
      <c r="P39" s="57">
        <v>63</v>
      </c>
      <c r="Q39" s="57">
        <v>61.3</v>
      </c>
      <c r="R39" s="57">
        <v>59.7</v>
      </c>
      <c r="S39" s="57">
        <v>64.4</v>
      </c>
      <c r="T39" s="57">
        <v>63.2</v>
      </c>
      <c r="V39" s="135"/>
    </row>
    <row r="40" spans="1:22" ht="12.75">
      <c r="A40" s="168" t="s">
        <v>902</v>
      </c>
      <c r="B40" s="57">
        <v>78.51</v>
      </c>
      <c r="C40" s="57">
        <v>61.2</v>
      </c>
      <c r="D40" s="57">
        <v>66.4</v>
      </c>
      <c r="E40" s="57">
        <v>40.8</v>
      </c>
      <c r="F40" s="57">
        <v>46.3</v>
      </c>
      <c r="G40" s="57">
        <v>42.9</v>
      </c>
      <c r="H40" s="57">
        <v>43.8</v>
      </c>
      <c r="I40" s="57">
        <v>37.1</v>
      </c>
      <c r="J40" s="57">
        <v>49.9</v>
      </c>
      <c r="K40" s="57">
        <v>49.5</v>
      </c>
      <c r="L40" s="57">
        <v>53.9</v>
      </c>
      <c r="M40" s="57">
        <v>55.4</v>
      </c>
      <c r="N40" s="57">
        <v>59</v>
      </c>
      <c r="O40" s="57">
        <v>59.4</v>
      </c>
      <c r="P40" s="57">
        <v>62</v>
      </c>
      <c r="Q40" s="57">
        <v>64</v>
      </c>
      <c r="R40" s="57">
        <v>64.3</v>
      </c>
      <c r="S40" s="57">
        <v>65</v>
      </c>
      <c r="T40" s="57">
        <v>60.5</v>
      </c>
      <c r="V40" s="135"/>
    </row>
    <row r="41" spans="1:22" ht="12.75">
      <c r="A41" s="168" t="s">
        <v>903</v>
      </c>
      <c r="B41" s="57">
        <v>81</v>
      </c>
      <c r="C41" s="57">
        <v>66.2</v>
      </c>
      <c r="D41" s="57">
        <v>60.5</v>
      </c>
      <c r="E41" s="57">
        <v>54.3</v>
      </c>
      <c r="F41" s="57">
        <v>50.9</v>
      </c>
      <c r="G41" s="57">
        <v>46.5</v>
      </c>
      <c r="H41" s="57">
        <v>57</v>
      </c>
      <c r="I41" s="57">
        <v>70.1</v>
      </c>
      <c r="J41" s="57">
        <v>77.3</v>
      </c>
      <c r="K41" s="57">
        <v>78.8</v>
      </c>
      <c r="L41" s="57">
        <v>80.2</v>
      </c>
      <c r="M41" s="57">
        <v>76.3</v>
      </c>
      <c r="N41" s="57">
        <v>66.8</v>
      </c>
      <c r="O41" s="57">
        <v>74</v>
      </c>
      <c r="P41" s="57">
        <v>74.4</v>
      </c>
      <c r="Q41" s="57">
        <v>76.7</v>
      </c>
      <c r="R41" s="57">
        <v>81</v>
      </c>
      <c r="S41" s="57">
        <v>73.7</v>
      </c>
      <c r="T41" s="57">
        <v>71.7</v>
      </c>
      <c r="V41" s="135"/>
    </row>
    <row r="42" spans="1:22" ht="12.75">
      <c r="A42" s="168" t="s">
        <v>904</v>
      </c>
      <c r="B42" s="57">
        <v>54.1</v>
      </c>
      <c r="C42" s="57">
        <v>19.1</v>
      </c>
      <c r="D42" s="57">
        <v>19.4</v>
      </c>
      <c r="E42" s="57">
        <v>16.5</v>
      </c>
      <c r="F42" s="57">
        <v>16.7</v>
      </c>
      <c r="G42" s="57">
        <v>14.1</v>
      </c>
      <c r="H42" s="57">
        <v>12.3</v>
      </c>
      <c r="I42" s="57">
        <v>28.1</v>
      </c>
      <c r="J42" s="57">
        <v>24.9</v>
      </c>
      <c r="K42" s="57">
        <v>37.2</v>
      </c>
      <c r="L42" s="57">
        <v>43.8</v>
      </c>
      <c r="M42" s="57">
        <v>50.9</v>
      </c>
      <c r="N42" s="57">
        <v>51.8</v>
      </c>
      <c r="O42" s="57">
        <v>57.1</v>
      </c>
      <c r="P42" s="57">
        <v>59.4</v>
      </c>
      <c r="Q42" s="57">
        <v>62.6</v>
      </c>
      <c r="R42" s="57">
        <v>57.6</v>
      </c>
      <c r="S42" s="57">
        <v>54.4</v>
      </c>
      <c r="T42" s="57">
        <v>48.7</v>
      </c>
      <c r="V42" s="135"/>
    </row>
    <row r="43" spans="1:22" ht="12.75">
      <c r="A43" s="168" t="s">
        <v>905</v>
      </c>
      <c r="B43" s="57">
        <v>72</v>
      </c>
      <c r="C43" s="57">
        <v>35.2</v>
      </c>
      <c r="D43" s="57">
        <v>26.9</v>
      </c>
      <c r="E43" s="57">
        <v>31.7</v>
      </c>
      <c r="F43" s="57">
        <v>29.9</v>
      </c>
      <c r="G43" s="57">
        <v>39</v>
      </c>
      <c r="H43" s="57">
        <v>38.7</v>
      </c>
      <c r="I43" s="57">
        <v>41</v>
      </c>
      <c r="J43" s="57">
        <v>43.2</v>
      </c>
      <c r="K43" s="57">
        <v>52</v>
      </c>
      <c r="L43" s="57">
        <v>55.8</v>
      </c>
      <c r="M43" s="57">
        <v>60.1</v>
      </c>
      <c r="N43" s="57">
        <v>57.7</v>
      </c>
      <c r="O43" s="57">
        <v>51.2</v>
      </c>
      <c r="P43" s="57">
        <v>54.6</v>
      </c>
      <c r="Q43" s="57">
        <v>54.6</v>
      </c>
      <c r="R43" s="57">
        <v>55.8</v>
      </c>
      <c r="S43" s="57">
        <v>53.5</v>
      </c>
      <c r="T43" s="57">
        <v>44.49</v>
      </c>
      <c r="V43" s="135"/>
    </row>
    <row r="44" spans="1:22" ht="12.75">
      <c r="A44" s="168" t="s">
        <v>906</v>
      </c>
      <c r="B44" s="57">
        <v>90</v>
      </c>
      <c r="C44" s="57">
        <v>62.3</v>
      </c>
      <c r="D44" s="57">
        <v>50.7</v>
      </c>
      <c r="E44" s="57">
        <v>31.1</v>
      </c>
      <c r="F44" s="57">
        <v>28</v>
      </c>
      <c r="G44" s="57">
        <v>23.1</v>
      </c>
      <c r="H44" s="57">
        <v>30.8</v>
      </c>
      <c r="I44" s="57">
        <v>28.6</v>
      </c>
      <c r="J44" s="57">
        <v>38.6</v>
      </c>
      <c r="K44" s="57">
        <v>54.7</v>
      </c>
      <c r="L44" s="57">
        <v>58</v>
      </c>
      <c r="M44" s="57">
        <v>59</v>
      </c>
      <c r="N44" s="57">
        <v>63.7</v>
      </c>
      <c r="O44" s="57">
        <v>65.8</v>
      </c>
      <c r="P44" s="57">
        <v>70.1</v>
      </c>
      <c r="Q44" s="57">
        <v>71.34</v>
      </c>
      <c r="R44" s="57">
        <v>67.67</v>
      </c>
      <c r="S44" s="57">
        <v>66.67</v>
      </c>
      <c r="T44" s="57">
        <v>61</v>
      </c>
      <c r="V44" s="135"/>
    </row>
    <row r="45" spans="1:22" ht="12.75">
      <c r="A45" s="168" t="s">
        <v>644</v>
      </c>
      <c r="B45" s="57">
        <v>49</v>
      </c>
      <c r="C45" s="57">
        <v>47.9</v>
      </c>
      <c r="D45" s="57">
        <v>35.3</v>
      </c>
      <c r="E45" s="57">
        <v>18.4</v>
      </c>
      <c r="F45" s="57">
        <v>16</v>
      </c>
      <c r="G45" s="57">
        <v>12.4</v>
      </c>
      <c r="H45" s="57">
        <v>12.4</v>
      </c>
      <c r="I45" s="57">
        <v>11.4</v>
      </c>
      <c r="J45" s="57">
        <v>13.6</v>
      </c>
      <c r="K45" s="57">
        <v>16.6</v>
      </c>
      <c r="L45" s="57">
        <v>18.3</v>
      </c>
      <c r="M45" s="57">
        <v>17.8</v>
      </c>
      <c r="N45" s="57">
        <v>20.2</v>
      </c>
      <c r="O45" s="57">
        <v>20.8</v>
      </c>
      <c r="P45" s="57">
        <v>23.5</v>
      </c>
      <c r="Q45" s="57">
        <v>33.95</v>
      </c>
      <c r="R45" s="57">
        <v>31.55</v>
      </c>
      <c r="S45" s="57">
        <v>32.87</v>
      </c>
      <c r="T45" s="57">
        <v>35</v>
      </c>
      <c r="V45" s="135"/>
    </row>
    <row r="46" spans="1:22" ht="12.75">
      <c r="A46" s="168" t="s">
        <v>645</v>
      </c>
      <c r="B46" s="57">
        <v>83.1</v>
      </c>
      <c r="C46" s="58" t="s">
        <v>1948</v>
      </c>
      <c r="D46" s="57">
        <v>60.9</v>
      </c>
      <c r="E46" s="57">
        <v>29.3</v>
      </c>
      <c r="F46" s="57">
        <v>25.1</v>
      </c>
      <c r="G46" s="57">
        <v>19</v>
      </c>
      <c r="H46" s="57">
        <v>18</v>
      </c>
      <c r="I46" s="57">
        <v>17.2</v>
      </c>
      <c r="J46" s="57">
        <v>24.4</v>
      </c>
      <c r="K46" s="57">
        <v>29.9</v>
      </c>
      <c r="L46" s="57">
        <v>32.7</v>
      </c>
      <c r="M46" s="57">
        <v>30.3</v>
      </c>
      <c r="N46" s="57">
        <v>32.1</v>
      </c>
      <c r="O46" s="57">
        <v>35</v>
      </c>
      <c r="P46" s="57">
        <v>35.1</v>
      </c>
      <c r="Q46" s="57">
        <v>44.01</v>
      </c>
      <c r="R46" s="57">
        <v>53.39</v>
      </c>
      <c r="S46" s="57">
        <v>52.41</v>
      </c>
      <c r="T46" s="57">
        <v>43</v>
      </c>
      <c r="V46" s="135"/>
    </row>
    <row r="47" spans="1:22" ht="12.75">
      <c r="A47" s="168" t="s">
        <v>646</v>
      </c>
      <c r="B47" s="57">
        <v>82</v>
      </c>
      <c r="C47" s="57">
        <v>60.6</v>
      </c>
      <c r="D47" s="57">
        <v>48.3</v>
      </c>
      <c r="E47" s="57">
        <v>28.7</v>
      </c>
      <c r="F47" s="57">
        <v>23</v>
      </c>
      <c r="G47" s="57">
        <v>17.8</v>
      </c>
      <c r="H47" s="57">
        <v>17.4</v>
      </c>
      <c r="I47" s="57">
        <v>14</v>
      </c>
      <c r="J47" s="57">
        <v>22.9</v>
      </c>
      <c r="K47" s="57">
        <v>28.8</v>
      </c>
      <c r="L47" s="57">
        <v>31.7</v>
      </c>
      <c r="M47" s="57">
        <v>37.4</v>
      </c>
      <c r="N47" s="57">
        <v>46.5</v>
      </c>
      <c r="O47" s="57">
        <v>50.4</v>
      </c>
      <c r="P47" s="57">
        <v>53.6</v>
      </c>
      <c r="Q47" s="57">
        <v>67.68</v>
      </c>
      <c r="R47" s="57">
        <v>65.84</v>
      </c>
      <c r="S47" s="57">
        <v>66.2</v>
      </c>
      <c r="T47" s="57">
        <v>68</v>
      </c>
      <c r="V47" s="135"/>
    </row>
    <row r="48" spans="1:22" ht="12.75">
      <c r="A48" s="168" t="s">
        <v>647</v>
      </c>
      <c r="B48" s="57">
        <v>65</v>
      </c>
      <c r="C48" s="57">
        <v>56</v>
      </c>
      <c r="D48" s="57">
        <v>45</v>
      </c>
      <c r="E48" s="57">
        <v>32</v>
      </c>
      <c r="F48" s="57">
        <v>31</v>
      </c>
      <c r="G48" s="57">
        <v>28</v>
      </c>
      <c r="H48" s="57">
        <v>27</v>
      </c>
      <c r="I48" s="57">
        <v>29</v>
      </c>
      <c r="J48" s="57">
        <v>34</v>
      </c>
      <c r="K48" s="57">
        <v>39</v>
      </c>
      <c r="L48" s="57">
        <v>39</v>
      </c>
      <c r="M48" s="57">
        <v>40</v>
      </c>
      <c r="N48" s="57">
        <v>44</v>
      </c>
      <c r="O48" s="57">
        <v>47</v>
      </c>
      <c r="P48" s="57">
        <v>50</v>
      </c>
      <c r="Q48" s="57">
        <v>50</v>
      </c>
      <c r="R48" s="57">
        <v>54</v>
      </c>
      <c r="S48" s="57">
        <v>50</v>
      </c>
      <c r="T48" s="57">
        <v>48</v>
      </c>
      <c r="U48" s="135"/>
      <c r="V48" s="135"/>
    </row>
    <row r="49" spans="1:22" ht="12.75">
      <c r="A49" s="168" t="s">
        <v>648</v>
      </c>
      <c r="B49" s="57">
        <v>82</v>
      </c>
      <c r="C49" s="57">
        <v>71</v>
      </c>
      <c r="D49" s="57">
        <v>57</v>
      </c>
      <c r="E49" s="57">
        <v>50</v>
      </c>
      <c r="F49" s="57">
        <v>52</v>
      </c>
      <c r="G49" s="57">
        <v>53</v>
      </c>
      <c r="H49" s="57">
        <v>53</v>
      </c>
      <c r="I49" s="57">
        <v>67</v>
      </c>
      <c r="J49" s="57">
        <v>76</v>
      </c>
      <c r="K49" s="57">
        <v>82</v>
      </c>
      <c r="L49" s="57">
        <v>80</v>
      </c>
      <c r="M49" s="57">
        <v>88</v>
      </c>
      <c r="N49" s="57">
        <v>90</v>
      </c>
      <c r="O49" s="57">
        <v>93</v>
      </c>
      <c r="P49" s="57">
        <v>94</v>
      </c>
      <c r="Q49" s="57">
        <v>92</v>
      </c>
      <c r="R49" s="57">
        <v>91</v>
      </c>
      <c r="S49" s="57">
        <v>86</v>
      </c>
      <c r="T49" s="57">
        <v>69</v>
      </c>
      <c r="U49" s="135"/>
      <c r="V49" s="135"/>
    </row>
    <row r="50" spans="1:22" ht="12.75">
      <c r="A50" s="168" t="s">
        <v>649</v>
      </c>
      <c r="B50" s="57">
        <v>84</v>
      </c>
      <c r="C50" s="57">
        <v>72</v>
      </c>
      <c r="D50" s="57">
        <v>65</v>
      </c>
      <c r="E50" s="57">
        <v>44</v>
      </c>
      <c r="F50" s="57">
        <v>39</v>
      </c>
      <c r="G50" s="57">
        <v>27</v>
      </c>
      <c r="H50" s="57">
        <v>30</v>
      </c>
      <c r="I50" s="57">
        <v>36</v>
      </c>
      <c r="J50" s="57">
        <v>47</v>
      </c>
      <c r="K50" s="57">
        <v>55</v>
      </c>
      <c r="L50" s="57">
        <v>63</v>
      </c>
      <c r="M50" s="57">
        <v>75</v>
      </c>
      <c r="N50" s="57">
        <v>84</v>
      </c>
      <c r="O50" s="57">
        <v>86</v>
      </c>
      <c r="P50" s="57">
        <v>89</v>
      </c>
      <c r="Q50" s="57">
        <v>89</v>
      </c>
      <c r="R50" s="57">
        <v>88</v>
      </c>
      <c r="S50" s="57">
        <v>88</v>
      </c>
      <c r="T50" s="57">
        <v>67</v>
      </c>
      <c r="U50" s="135"/>
      <c r="V50" s="135"/>
    </row>
    <row r="51" spans="1:22" ht="12.75">
      <c r="A51" s="168" t="s">
        <v>650</v>
      </c>
      <c r="B51" s="57">
        <v>92</v>
      </c>
      <c r="C51" s="57">
        <v>85</v>
      </c>
      <c r="D51" s="57">
        <v>72</v>
      </c>
      <c r="E51" s="57">
        <v>48</v>
      </c>
      <c r="F51" s="57">
        <v>47</v>
      </c>
      <c r="G51" s="57">
        <v>39</v>
      </c>
      <c r="H51" s="57">
        <v>47</v>
      </c>
      <c r="I51" s="57">
        <v>45</v>
      </c>
      <c r="J51" s="57">
        <v>59</v>
      </c>
      <c r="K51" s="57">
        <v>65</v>
      </c>
      <c r="L51" s="57">
        <v>71</v>
      </c>
      <c r="M51" s="57">
        <v>74</v>
      </c>
      <c r="N51" s="57">
        <v>76</v>
      </c>
      <c r="O51" s="57">
        <v>83</v>
      </c>
      <c r="P51" s="57">
        <v>84</v>
      </c>
      <c r="Q51" s="57">
        <v>84</v>
      </c>
      <c r="R51" s="57">
        <v>85</v>
      </c>
      <c r="S51" s="57">
        <v>85</v>
      </c>
      <c r="T51" s="57">
        <v>69</v>
      </c>
      <c r="U51" s="135"/>
      <c r="V51" s="135"/>
    </row>
    <row r="52" spans="1:22" ht="12.75">
      <c r="A52" s="168" t="s">
        <v>651</v>
      </c>
      <c r="B52" s="57">
        <v>87</v>
      </c>
      <c r="C52" s="57">
        <v>68</v>
      </c>
      <c r="D52" s="57">
        <v>59</v>
      </c>
      <c r="E52" s="57">
        <v>47</v>
      </c>
      <c r="F52" s="57">
        <v>57</v>
      </c>
      <c r="G52" s="57">
        <v>49</v>
      </c>
      <c r="H52" s="57">
        <v>47</v>
      </c>
      <c r="I52" s="57">
        <v>54</v>
      </c>
      <c r="J52" s="57">
        <v>70</v>
      </c>
      <c r="K52" s="57">
        <v>79</v>
      </c>
      <c r="L52" s="57">
        <v>81</v>
      </c>
      <c r="M52" s="57">
        <v>82</v>
      </c>
      <c r="N52" s="57">
        <v>83</v>
      </c>
      <c r="O52" s="57">
        <v>86</v>
      </c>
      <c r="P52" s="57">
        <v>86</v>
      </c>
      <c r="Q52" s="57">
        <v>87</v>
      </c>
      <c r="R52" s="57">
        <v>85</v>
      </c>
      <c r="S52" s="57">
        <v>84</v>
      </c>
      <c r="T52" s="57">
        <v>82</v>
      </c>
      <c r="U52" s="135"/>
      <c r="V52" s="135"/>
    </row>
    <row r="53" spans="1:21" ht="12.75">
      <c r="A53" s="168" t="s">
        <v>652</v>
      </c>
      <c r="B53" s="57">
        <v>77</v>
      </c>
      <c r="C53" s="57">
        <v>66</v>
      </c>
      <c r="D53" s="57">
        <v>48</v>
      </c>
      <c r="E53" s="57">
        <v>37</v>
      </c>
      <c r="F53" s="57">
        <v>41</v>
      </c>
      <c r="G53" s="57">
        <v>29</v>
      </c>
      <c r="H53" s="57">
        <v>35</v>
      </c>
      <c r="I53" s="57">
        <v>38</v>
      </c>
      <c r="J53" s="57">
        <v>52</v>
      </c>
      <c r="K53" s="57">
        <v>63</v>
      </c>
      <c r="L53" s="57">
        <v>67</v>
      </c>
      <c r="M53" s="57">
        <v>75</v>
      </c>
      <c r="N53" s="57">
        <v>76</v>
      </c>
      <c r="O53" s="57">
        <v>79</v>
      </c>
      <c r="P53" s="57">
        <v>80</v>
      </c>
      <c r="Q53" s="57">
        <v>84</v>
      </c>
      <c r="R53" s="57">
        <v>86</v>
      </c>
      <c r="S53" s="57">
        <v>85</v>
      </c>
      <c r="T53" s="57">
        <v>77</v>
      </c>
      <c r="U53" s="135"/>
    </row>
    <row r="54" spans="1:21" ht="12.75">
      <c r="A54" s="168" t="s">
        <v>653</v>
      </c>
      <c r="B54" s="57">
        <v>88</v>
      </c>
      <c r="C54" s="57">
        <v>83</v>
      </c>
      <c r="D54" s="57">
        <v>74</v>
      </c>
      <c r="E54" s="57">
        <v>60</v>
      </c>
      <c r="F54" s="57">
        <v>62</v>
      </c>
      <c r="G54" s="57">
        <v>61</v>
      </c>
      <c r="H54" s="57">
        <v>65</v>
      </c>
      <c r="I54" s="57">
        <v>60</v>
      </c>
      <c r="J54" s="57">
        <v>64</v>
      </c>
      <c r="K54" s="57">
        <v>68</v>
      </c>
      <c r="L54" s="57">
        <v>68</v>
      </c>
      <c r="M54" s="57">
        <v>72</v>
      </c>
      <c r="N54" s="57">
        <v>76</v>
      </c>
      <c r="O54" s="57">
        <v>76</v>
      </c>
      <c r="P54" s="57">
        <v>82</v>
      </c>
      <c r="Q54" s="57">
        <v>84</v>
      </c>
      <c r="R54" s="57">
        <v>87</v>
      </c>
      <c r="S54" s="57">
        <v>87</v>
      </c>
      <c r="T54" s="57">
        <v>88</v>
      </c>
      <c r="U54" s="135"/>
    </row>
    <row r="55" spans="1:21" ht="25.5">
      <c r="A55" s="168" t="s">
        <v>654</v>
      </c>
      <c r="B55" s="57">
        <v>74</v>
      </c>
      <c r="C55" s="57">
        <v>61</v>
      </c>
      <c r="D55" s="57">
        <v>50</v>
      </c>
      <c r="E55" s="57">
        <v>43</v>
      </c>
      <c r="F55" s="57">
        <v>50</v>
      </c>
      <c r="G55" s="57">
        <v>46</v>
      </c>
      <c r="H55" s="57">
        <v>49</v>
      </c>
      <c r="I55" s="57">
        <v>47</v>
      </c>
      <c r="J55" s="57">
        <v>58</v>
      </c>
      <c r="K55" s="57">
        <v>63</v>
      </c>
      <c r="L55" s="57">
        <v>67</v>
      </c>
      <c r="M55" s="57">
        <v>70</v>
      </c>
      <c r="N55" s="57">
        <v>73</v>
      </c>
      <c r="O55" s="57">
        <v>82</v>
      </c>
      <c r="P55" s="57">
        <v>86</v>
      </c>
      <c r="Q55" s="57">
        <v>83</v>
      </c>
      <c r="R55" s="57">
        <v>87</v>
      </c>
      <c r="S55" s="57">
        <v>82</v>
      </c>
      <c r="T55" s="57">
        <v>71</v>
      </c>
      <c r="U55" s="135"/>
    </row>
    <row r="56" spans="1:21" ht="25.5">
      <c r="A56" s="168" t="s">
        <v>655</v>
      </c>
      <c r="B56" s="57">
        <v>79</v>
      </c>
      <c r="C56" s="57">
        <v>62</v>
      </c>
      <c r="D56" s="57">
        <v>58</v>
      </c>
      <c r="E56" s="57">
        <v>43</v>
      </c>
      <c r="F56" s="57">
        <v>45</v>
      </c>
      <c r="G56" s="57">
        <v>36</v>
      </c>
      <c r="H56" s="57">
        <v>40</v>
      </c>
      <c r="I56" s="57">
        <v>45</v>
      </c>
      <c r="J56" s="57">
        <v>55</v>
      </c>
      <c r="K56" s="57">
        <v>62</v>
      </c>
      <c r="L56" s="57">
        <v>62</v>
      </c>
      <c r="M56" s="57">
        <v>71</v>
      </c>
      <c r="N56" s="57">
        <v>74</v>
      </c>
      <c r="O56" s="57">
        <v>76</v>
      </c>
      <c r="P56" s="57">
        <v>77</v>
      </c>
      <c r="Q56" s="57">
        <v>78</v>
      </c>
      <c r="R56" s="57">
        <v>78</v>
      </c>
      <c r="S56" s="57">
        <v>73</v>
      </c>
      <c r="T56" s="57">
        <v>71</v>
      </c>
      <c r="U56" s="135"/>
    </row>
    <row r="57" spans="1:21" ht="12.75">
      <c r="A57" s="168" t="s">
        <v>656</v>
      </c>
      <c r="B57" s="57">
        <v>64</v>
      </c>
      <c r="C57" s="57">
        <v>41</v>
      </c>
      <c r="D57" s="57">
        <v>29</v>
      </c>
      <c r="E57" s="57">
        <v>21</v>
      </c>
      <c r="F57" s="57">
        <v>20</v>
      </c>
      <c r="G57" s="57">
        <v>17</v>
      </c>
      <c r="H57" s="57">
        <v>17</v>
      </c>
      <c r="I57" s="57">
        <v>15</v>
      </c>
      <c r="J57" s="57">
        <v>20</v>
      </c>
      <c r="K57" s="57">
        <v>24</v>
      </c>
      <c r="L57" s="57">
        <v>22</v>
      </c>
      <c r="M57" s="57">
        <v>24</v>
      </c>
      <c r="N57" s="57">
        <v>24</v>
      </c>
      <c r="O57" s="57">
        <v>28</v>
      </c>
      <c r="P57" s="57">
        <v>29</v>
      </c>
      <c r="Q57" s="57">
        <v>33</v>
      </c>
      <c r="R57" s="57">
        <v>39</v>
      </c>
      <c r="S57" s="57">
        <v>38</v>
      </c>
      <c r="T57" s="57">
        <v>33</v>
      </c>
      <c r="U57" s="135"/>
    </row>
    <row r="58" spans="1:21" ht="38.25">
      <c r="A58" s="168" t="s">
        <v>657</v>
      </c>
      <c r="B58" s="57">
        <v>89</v>
      </c>
      <c r="C58" s="57">
        <v>78</v>
      </c>
      <c r="D58" s="57">
        <v>68</v>
      </c>
      <c r="E58" s="57">
        <v>40</v>
      </c>
      <c r="F58" s="57">
        <v>43</v>
      </c>
      <c r="G58" s="57">
        <v>52</v>
      </c>
      <c r="H58" s="57">
        <v>62</v>
      </c>
      <c r="I58" s="57">
        <v>59</v>
      </c>
      <c r="J58" s="57">
        <v>69</v>
      </c>
      <c r="K58" s="57">
        <v>71</v>
      </c>
      <c r="L58" s="57">
        <v>76</v>
      </c>
      <c r="M58" s="57">
        <v>77</v>
      </c>
      <c r="N58" s="57">
        <v>83</v>
      </c>
      <c r="O58" s="57">
        <v>79</v>
      </c>
      <c r="P58" s="57">
        <v>82</v>
      </c>
      <c r="Q58" s="57">
        <v>82</v>
      </c>
      <c r="R58" s="57">
        <v>87</v>
      </c>
      <c r="S58" s="57">
        <v>81</v>
      </c>
      <c r="T58" s="57">
        <v>64</v>
      </c>
      <c r="U58" s="135"/>
    </row>
    <row r="59" spans="1:21" ht="25.5">
      <c r="A59" s="168" t="s">
        <v>502</v>
      </c>
      <c r="B59" s="57">
        <v>54</v>
      </c>
      <c r="C59" s="57">
        <v>43</v>
      </c>
      <c r="D59" s="57">
        <v>26</v>
      </c>
      <c r="E59" s="57">
        <v>14</v>
      </c>
      <c r="F59" s="57">
        <v>17</v>
      </c>
      <c r="G59" s="57">
        <v>20</v>
      </c>
      <c r="H59" s="57">
        <v>19</v>
      </c>
      <c r="I59" s="57">
        <v>24</v>
      </c>
      <c r="J59" s="57">
        <v>25</v>
      </c>
      <c r="K59" s="57">
        <v>30</v>
      </c>
      <c r="L59" s="57">
        <v>36</v>
      </c>
      <c r="M59" s="57">
        <v>36</v>
      </c>
      <c r="N59" s="57">
        <v>39</v>
      </c>
      <c r="O59" s="57">
        <v>41</v>
      </c>
      <c r="P59" s="57">
        <v>45</v>
      </c>
      <c r="Q59" s="57">
        <v>45</v>
      </c>
      <c r="R59" s="57">
        <v>58</v>
      </c>
      <c r="S59" s="57">
        <v>56</v>
      </c>
      <c r="T59" s="57">
        <v>42</v>
      </c>
      <c r="U59" s="135"/>
    </row>
    <row r="60" spans="1:21" ht="12.75">
      <c r="A60" s="168" t="s">
        <v>503</v>
      </c>
      <c r="B60" s="57">
        <v>81</v>
      </c>
      <c r="C60" s="57">
        <v>74</v>
      </c>
      <c r="D60" s="57">
        <v>67</v>
      </c>
      <c r="E60" s="57">
        <v>52</v>
      </c>
      <c r="F60" s="57">
        <v>50</v>
      </c>
      <c r="G60" s="57">
        <v>41</v>
      </c>
      <c r="H60" s="57">
        <v>38</v>
      </c>
      <c r="I60" s="57">
        <v>34</v>
      </c>
      <c r="J60" s="57">
        <v>45</v>
      </c>
      <c r="K60" s="57">
        <v>48</v>
      </c>
      <c r="L60" s="57">
        <v>49</v>
      </c>
      <c r="M60" s="57">
        <v>53</v>
      </c>
      <c r="N60" s="57">
        <v>58</v>
      </c>
      <c r="O60" s="57">
        <v>61</v>
      </c>
      <c r="P60" s="57">
        <v>61</v>
      </c>
      <c r="Q60" s="57">
        <v>66</v>
      </c>
      <c r="R60" s="57">
        <v>73</v>
      </c>
      <c r="S60" s="57">
        <v>72</v>
      </c>
      <c r="T60" s="57">
        <v>46</v>
      </c>
      <c r="U60" s="135"/>
    </row>
    <row r="61" spans="1:21" ht="12.75">
      <c r="A61" s="168" t="s">
        <v>504</v>
      </c>
      <c r="B61" s="57">
        <v>89</v>
      </c>
      <c r="C61" s="57">
        <v>74</v>
      </c>
      <c r="D61" s="57">
        <v>62</v>
      </c>
      <c r="E61" s="57">
        <v>48</v>
      </c>
      <c r="F61" s="57">
        <v>45</v>
      </c>
      <c r="G61" s="57">
        <v>36</v>
      </c>
      <c r="H61" s="57">
        <v>36</v>
      </c>
      <c r="I61" s="57">
        <v>36</v>
      </c>
      <c r="J61" s="57">
        <v>39</v>
      </c>
      <c r="K61" s="57">
        <v>44</v>
      </c>
      <c r="L61" s="57">
        <v>48</v>
      </c>
      <c r="M61" s="57">
        <v>51</v>
      </c>
      <c r="N61" s="57">
        <v>57</v>
      </c>
      <c r="O61" s="57">
        <v>65</v>
      </c>
      <c r="P61" s="57">
        <v>69</v>
      </c>
      <c r="Q61" s="57">
        <v>76</v>
      </c>
      <c r="R61" s="57">
        <v>79</v>
      </c>
      <c r="S61" s="57">
        <v>70</v>
      </c>
      <c r="T61" s="57">
        <v>57</v>
      </c>
      <c r="U61" s="135"/>
    </row>
    <row r="62" spans="1:21" ht="25.5">
      <c r="A62" s="168" t="s">
        <v>505</v>
      </c>
      <c r="B62" s="57">
        <v>73</v>
      </c>
      <c r="C62" s="57">
        <v>59</v>
      </c>
      <c r="D62" s="57">
        <v>49</v>
      </c>
      <c r="E62" s="57">
        <v>35</v>
      </c>
      <c r="F62" s="57">
        <v>32</v>
      </c>
      <c r="G62" s="57">
        <v>24</v>
      </c>
      <c r="H62" s="57">
        <v>20</v>
      </c>
      <c r="I62" s="57">
        <v>20</v>
      </c>
      <c r="J62" s="57">
        <v>22</v>
      </c>
      <c r="K62" s="57">
        <v>28</v>
      </c>
      <c r="L62" s="57">
        <v>33</v>
      </c>
      <c r="M62" s="57">
        <v>37</v>
      </c>
      <c r="N62" s="57">
        <v>41</v>
      </c>
      <c r="O62" s="57">
        <v>48</v>
      </c>
      <c r="P62" s="57">
        <v>52</v>
      </c>
      <c r="Q62" s="57">
        <v>59</v>
      </c>
      <c r="R62" s="57">
        <v>66</v>
      </c>
      <c r="S62" s="57">
        <v>64</v>
      </c>
      <c r="T62" s="57">
        <v>43</v>
      </c>
      <c r="U62" s="135"/>
    </row>
    <row r="63" spans="1:21" ht="12.75">
      <c r="A63" s="168" t="s">
        <v>506</v>
      </c>
      <c r="B63" s="57">
        <v>91</v>
      </c>
      <c r="C63" s="57">
        <v>84</v>
      </c>
      <c r="D63" s="57">
        <v>60</v>
      </c>
      <c r="E63" s="57">
        <v>27</v>
      </c>
      <c r="F63" s="57">
        <v>34</v>
      </c>
      <c r="G63" s="57">
        <v>27</v>
      </c>
      <c r="H63" s="57">
        <v>27</v>
      </c>
      <c r="I63" s="57">
        <v>29</v>
      </c>
      <c r="J63" s="57">
        <v>39</v>
      </c>
      <c r="K63" s="57">
        <v>41</v>
      </c>
      <c r="L63" s="57">
        <v>45</v>
      </c>
      <c r="M63" s="57">
        <v>49</v>
      </c>
      <c r="N63" s="57">
        <v>59</v>
      </c>
      <c r="O63" s="57">
        <v>55</v>
      </c>
      <c r="P63" s="57">
        <v>64</v>
      </c>
      <c r="Q63" s="57">
        <v>66</v>
      </c>
      <c r="R63" s="57">
        <v>61</v>
      </c>
      <c r="S63" s="57">
        <v>49</v>
      </c>
      <c r="T63" s="57">
        <v>42</v>
      </c>
      <c r="U63" s="135"/>
    </row>
    <row r="64" spans="1:21" ht="12.75">
      <c r="A64" s="168" t="s">
        <v>507</v>
      </c>
      <c r="B64" s="57">
        <v>83</v>
      </c>
      <c r="C64" s="57">
        <v>57</v>
      </c>
      <c r="D64" s="57">
        <v>17</v>
      </c>
      <c r="E64" s="57">
        <v>21</v>
      </c>
      <c r="F64" s="57">
        <v>27</v>
      </c>
      <c r="G64" s="57">
        <v>17</v>
      </c>
      <c r="H64" s="57">
        <v>21</v>
      </c>
      <c r="I64" s="57">
        <v>22</v>
      </c>
      <c r="J64" s="57">
        <v>25</v>
      </c>
      <c r="K64" s="57">
        <v>35</v>
      </c>
      <c r="L64" s="57">
        <v>37</v>
      </c>
      <c r="M64" s="57">
        <v>40</v>
      </c>
      <c r="N64" s="57">
        <v>48</v>
      </c>
      <c r="O64" s="57">
        <v>56</v>
      </c>
      <c r="P64" s="57">
        <v>45</v>
      </c>
      <c r="Q64" s="57">
        <v>48</v>
      </c>
      <c r="R64" s="57">
        <v>51</v>
      </c>
      <c r="S64" s="57">
        <v>44</v>
      </c>
      <c r="T64" s="57">
        <v>33</v>
      </c>
      <c r="U64" s="135"/>
    </row>
    <row r="65" spans="1:21" ht="25.5">
      <c r="A65" s="168" t="s">
        <v>508</v>
      </c>
      <c r="B65" s="57">
        <v>83</v>
      </c>
      <c r="C65" s="57">
        <v>65</v>
      </c>
      <c r="D65" s="57">
        <v>50</v>
      </c>
      <c r="E65" s="57">
        <v>39</v>
      </c>
      <c r="F65" s="57">
        <v>38</v>
      </c>
      <c r="G65" s="57">
        <v>30</v>
      </c>
      <c r="H65" s="57">
        <v>30</v>
      </c>
      <c r="I65" s="57">
        <v>34</v>
      </c>
      <c r="J65" s="57">
        <v>37</v>
      </c>
      <c r="K65" s="57">
        <v>40</v>
      </c>
      <c r="L65" s="57">
        <v>43</v>
      </c>
      <c r="M65" s="57">
        <v>36</v>
      </c>
      <c r="N65" s="57">
        <v>38</v>
      </c>
      <c r="O65" s="57">
        <v>43</v>
      </c>
      <c r="P65" s="57">
        <v>42</v>
      </c>
      <c r="Q65" s="57">
        <v>50</v>
      </c>
      <c r="R65" s="57">
        <v>60</v>
      </c>
      <c r="S65" s="57">
        <v>55</v>
      </c>
      <c r="T65" s="57">
        <v>50</v>
      </c>
      <c r="U65" s="135"/>
    </row>
    <row r="66" spans="1:21" ht="12.75">
      <c r="A66" s="168" t="s">
        <v>509</v>
      </c>
      <c r="B66" s="57">
        <v>77</v>
      </c>
      <c r="C66" s="57">
        <v>73</v>
      </c>
      <c r="D66" s="57">
        <v>67</v>
      </c>
      <c r="E66" s="57">
        <v>66</v>
      </c>
      <c r="F66" s="57">
        <v>70</v>
      </c>
      <c r="G66" s="57">
        <v>70</v>
      </c>
      <c r="H66" s="57">
        <v>72</v>
      </c>
      <c r="I66" s="57">
        <v>71</v>
      </c>
      <c r="J66" s="57">
        <v>84</v>
      </c>
      <c r="K66" s="57">
        <v>86</v>
      </c>
      <c r="L66" s="57">
        <v>86</v>
      </c>
      <c r="M66" s="57">
        <v>88</v>
      </c>
      <c r="N66" s="57">
        <v>91</v>
      </c>
      <c r="O66" s="57">
        <v>91</v>
      </c>
      <c r="P66" s="57">
        <v>89</v>
      </c>
      <c r="Q66" s="57">
        <v>93</v>
      </c>
      <c r="R66" s="57">
        <v>92</v>
      </c>
      <c r="S66" s="57">
        <v>86</v>
      </c>
      <c r="T66" s="57">
        <v>85</v>
      </c>
      <c r="U66" s="135"/>
    </row>
    <row r="67" spans="1:21" ht="12.75">
      <c r="A67" s="168" t="s">
        <v>511</v>
      </c>
      <c r="B67" s="57">
        <v>83</v>
      </c>
      <c r="C67" s="57">
        <v>72</v>
      </c>
      <c r="D67" s="57">
        <v>70</v>
      </c>
      <c r="E67" s="57">
        <v>61</v>
      </c>
      <c r="F67" s="57">
        <v>66</v>
      </c>
      <c r="G67" s="57">
        <v>65</v>
      </c>
      <c r="H67" s="57">
        <v>67</v>
      </c>
      <c r="I67" s="57">
        <v>58</v>
      </c>
      <c r="J67" s="57">
        <v>63</v>
      </c>
      <c r="K67" s="57">
        <v>72</v>
      </c>
      <c r="L67" s="57">
        <v>77</v>
      </c>
      <c r="M67" s="57">
        <v>79</v>
      </c>
      <c r="N67" s="57">
        <v>82</v>
      </c>
      <c r="O67" s="57">
        <v>86</v>
      </c>
      <c r="P67" s="57">
        <v>86</v>
      </c>
      <c r="Q67" s="57">
        <v>85</v>
      </c>
      <c r="R67" s="57">
        <v>88</v>
      </c>
      <c r="S67" s="57">
        <v>83</v>
      </c>
      <c r="T67" s="57">
        <v>74</v>
      </c>
      <c r="U67" s="135"/>
    </row>
    <row r="68" spans="1:21" ht="12.75">
      <c r="A68" s="168" t="s">
        <v>512</v>
      </c>
      <c r="B68" s="57">
        <v>87</v>
      </c>
      <c r="C68" s="57">
        <v>72</v>
      </c>
      <c r="D68" s="57">
        <v>48</v>
      </c>
      <c r="E68" s="57">
        <v>32</v>
      </c>
      <c r="F68" s="57">
        <v>36</v>
      </c>
      <c r="G68" s="57">
        <v>34</v>
      </c>
      <c r="H68" s="57">
        <v>35</v>
      </c>
      <c r="I68" s="57">
        <v>30</v>
      </c>
      <c r="J68" s="57">
        <v>31</v>
      </c>
      <c r="K68" s="57">
        <v>47</v>
      </c>
      <c r="L68" s="57">
        <v>53</v>
      </c>
      <c r="M68" s="57">
        <v>52</v>
      </c>
      <c r="N68" s="57">
        <v>62</v>
      </c>
      <c r="O68" s="57">
        <v>61</v>
      </c>
      <c r="P68" s="57">
        <v>66</v>
      </c>
      <c r="Q68" s="57">
        <v>74</v>
      </c>
      <c r="R68" s="57">
        <v>76</v>
      </c>
      <c r="S68" s="57">
        <v>67</v>
      </c>
      <c r="T68" s="57">
        <v>54</v>
      </c>
      <c r="U68" s="135"/>
    </row>
    <row r="69" spans="1:21" ht="12.75">
      <c r="A69" s="168" t="s">
        <v>513</v>
      </c>
      <c r="B69" s="57">
        <v>47</v>
      </c>
      <c r="C69" s="57">
        <v>36.1</v>
      </c>
      <c r="D69" s="57">
        <v>30.7</v>
      </c>
      <c r="E69" s="57">
        <v>29.2</v>
      </c>
      <c r="F69" s="57">
        <v>23.1</v>
      </c>
      <c r="G69" s="57">
        <v>14.7</v>
      </c>
      <c r="H69" s="57">
        <v>18.7</v>
      </c>
      <c r="I69" s="57">
        <v>11.5</v>
      </c>
      <c r="J69" s="57">
        <v>11.9</v>
      </c>
      <c r="K69" s="57">
        <v>14</v>
      </c>
      <c r="L69" s="57">
        <v>5.5</v>
      </c>
      <c r="M69" s="57">
        <v>34</v>
      </c>
      <c r="N69" s="57">
        <v>21.6</v>
      </c>
      <c r="O69" s="57">
        <v>22.6</v>
      </c>
      <c r="P69" s="57">
        <v>25.8</v>
      </c>
      <c r="Q69" s="57">
        <v>21.6</v>
      </c>
      <c r="R69" s="57">
        <v>18.9</v>
      </c>
      <c r="S69" s="57">
        <v>39</v>
      </c>
      <c r="T69" s="57">
        <v>27</v>
      </c>
      <c r="U69" s="135"/>
    </row>
    <row r="70" spans="1:21" ht="12.75">
      <c r="A70" s="168" t="s">
        <v>514</v>
      </c>
      <c r="B70" s="57">
        <v>86</v>
      </c>
      <c r="C70" s="57">
        <v>81.1</v>
      </c>
      <c r="D70" s="57">
        <v>83.2</v>
      </c>
      <c r="E70" s="57">
        <v>45</v>
      </c>
      <c r="F70" s="57">
        <v>36.6</v>
      </c>
      <c r="G70" s="57">
        <v>31.4</v>
      </c>
      <c r="H70" s="57">
        <v>23.5</v>
      </c>
      <c r="I70" s="57">
        <v>13.2</v>
      </c>
      <c r="J70" s="57">
        <v>14.5</v>
      </c>
      <c r="K70" s="57">
        <v>27.4</v>
      </c>
      <c r="L70" s="57">
        <v>43.4</v>
      </c>
      <c r="M70" s="57">
        <v>44.1</v>
      </c>
      <c r="N70" s="57">
        <v>42</v>
      </c>
      <c r="O70" s="57">
        <v>50.5</v>
      </c>
      <c r="P70" s="57">
        <v>57.4</v>
      </c>
      <c r="Q70" s="57">
        <v>76</v>
      </c>
      <c r="R70" s="57">
        <v>84</v>
      </c>
      <c r="S70" s="57">
        <v>80.2</v>
      </c>
      <c r="T70" s="57">
        <v>19</v>
      </c>
      <c r="U70" s="135"/>
    </row>
    <row r="71" spans="1:21" ht="12.75">
      <c r="A71" s="168" t="s">
        <v>1682</v>
      </c>
      <c r="B71" s="57">
        <v>77</v>
      </c>
      <c r="C71" s="57">
        <v>64.3</v>
      </c>
      <c r="D71" s="57">
        <v>53.6</v>
      </c>
      <c r="E71" s="57">
        <v>26.6</v>
      </c>
      <c r="F71" s="57">
        <v>23.8</v>
      </c>
      <c r="G71" s="57">
        <v>18.1</v>
      </c>
      <c r="H71" s="57">
        <v>15.8</v>
      </c>
      <c r="I71" s="57">
        <v>13.1</v>
      </c>
      <c r="J71" s="57">
        <v>14.2</v>
      </c>
      <c r="K71" s="57">
        <v>16.7</v>
      </c>
      <c r="L71" s="57">
        <v>17.6</v>
      </c>
      <c r="M71" s="57">
        <v>13.7</v>
      </c>
      <c r="N71" s="57">
        <v>11.9</v>
      </c>
      <c r="O71" s="57">
        <v>13.3</v>
      </c>
      <c r="P71" s="57">
        <v>12.8</v>
      </c>
      <c r="Q71" s="57">
        <v>12.9</v>
      </c>
      <c r="R71" s="57">
        <v>14.4</v>
      </c>
      <c r="S71" s="57">
        <v>15.7</v>
      </c>
      <c r="T71" s="360">
        <v>6.3</v>
      </c>
      <c r="U71" s="135"/>
    </row>
    <row r="72" spans="1:21" ht="12.75">
      <c r="A72" s="168" t="s">
        <v>2203</v>
      </c>
      <c r="C72" s="169"/>
      <c r="D72" s="169"/>
      <c r="E72" s="169"/>
      <c r="F72" s="169"/>
      <c r="G72" s="169"/>
      <c r="H72" s="169"/>
      <c r="I72" s="169"/>
      <c r="J72" s="169"/>
      <c r="K72" s="57">
        <v>4.4</v>
      </c>
      <c r="L72" s="57">
        <v>7.6</v>
      </c>
      <c r="M72" s="57">
        <v>5.6</v>
      </c>
      <c r="N72" s="57">
        <v>5</v>
      </c>
      <c r="O72" s="57">
        <v>16.3</v>
      </c>
      <c r="P72" s="57">
        <v>16.7</v>
      </c>
      <c r="Q72" s="57">
        <v>41.4</v>
      </c>
      <c r="R72" s="57">
        <v>51.8</v>
      </c>
      <c r="S72" s="57">
        <v>43.9</v>
      </c>
      <c r="T72" s="57">
        <v>22</v>
      </c>
      <c r="U72" s="135"/>
    </row>
    <row r="73" spans="1:21" ht="25.5">
      <c r="A73" s="168" t="s">
        <v>2204</v>
      </c>
      <c r="B73" s="19">
        <v>96</v>
      </c>
      <c r="C73" s="57">
        <v>83.4</v>
      </c>
      <c r="D73" s="57">
        <v>79.7</v>
      </c>
      <c r="E73" s="57">
        <v>55.5</v>
      </c>
      <c r="F73" s="57">
        <v>37.2</v>
      </c>
      <c r="G73" s="57">
        <v>24.2</v>
      </c>
      <c r="H73" s="57">
        <v>26.9</v>
      </c>
      <c r="I73" s="57">
        <v>25</v>
      </c>
      <c r="J73" s="58">
        <v>31</v>
      </c>
      <c r="K73" s="57">
        <v>38.9</v>
      </c>
      <c r="L73" s="57">
        <v>51.6</v>
      </c>
      <c r="M73" s="57">
        <v>54.8</v>
      </c>
      <c r="N73" s="57">
        <v>61</v>
      </c>
      <c r="O73" s="57">
        <v>65.5</v>
      </c>
      <c r="P73" s="57">
        <v>78</v>
      </c>
      <c r="Q73" s="57">
        <v>80</v>
      </c>
      <c r="R73" s="57">
        <v>81.7</v>
      </c>
      <c r="S73" s="57">
        <v>78.4</v>
      </c>
      <c r="T73" s="142">
        <v>59.1</v>
      </c>
      <c r="U73" s="135"/>
    </row>
    <row r="74" spans="1:21" ht="12.75">
      <c r="A74" s="168" t="s">
        <v>1652</v>
      </c>
      <c r="B74" s="19">
        <v>85</v>
      </c>
      <c r="C74" s="57">
        <v>74.7</v>
      </c>
      <c r="D74" s="57">
        <v>60.1</v>
      </c>
      <c r="E74" s="57">
        <v>24.1</v>
      </c>
      <c r="F74" s="57">
        <v>18.9</v>
      </c>
      <c r="G74" s="57">
        <v>12.6</v>
      </c>
      <c r="H74" s="57">
        <v>13.9</v>
      </c>
      <c r="I74" s="57">
        <v>12.3</v>
      </c>
      <c r="J74" s="58">
        <v>20.9</v>
      </c>
      <c r="K74" s="57">
        <v>20.4</v>
      </c>
      <c r="L74" s="57">
        <v>19.6</v>
      </c>
      <c r="M74" s="57">
        <v>21.7</v>
      </c>
      <c r="N74" s="57">
        <v>23</v>
      </c>
      <c r="O74" s="57">
        <v>26.3</v>
      </c>
      <c r="P74" s="57">
        <v>42.2</v>
      </c>
      <c r="Q74" s="57">
        <v>37.6</v>
      </c>
      <c r="R74" s="57">
        <v>34.5</v>
      </c>
      <c r="S74" s="57">
        <v>45</v>
      </c>
      <c r="T74" s="142">
        <v>17</v>
      </c>
      <c r="U74" s="135"/>
    </row>
    <row r="75" spans="1:21" ht="12.75">
      <c r="A75" s="168" t="s">
        <v>1653</v>
      </c>
      <c r="B75" s="19">
        <v>97</v>
      </c>
      <c r="C75" s="57">
        <v>90.6</v>
      </c>
      <c r="D75" s="57">
        <v>80.2</v>
      </c>
      <c r="E75" s="57">
        <v>47.1</v>
      </c>
      <c r="F75" s="57">
        <v>40.1</v>
      </c>
      <c r="G75" s="57">
        <v>21.7</v>
      </c>
      <c r="H75" s="57">
        <v>16.1</v>
      </c>
      <c r="I75" s="57">
        <v>18.1</v>
      </c>
      <c r="J75" s="57">
        <v>28</v>
      </c>
      <c r="K75" s="57">
        <v>55.3</v>
      </c>
      <c r="L75" s="57">
        <v>50.1</v>
      </c>
      <c r="M75" s="57">
        <v>41.6</v>
      </c>
      <c r="N75" s="57">
        <v>38.4</v>
      </c>
      <c r="O75" s="57">
        <v>26.5</v>
      </c>
      <c r="P75" s="57">
        <v>21.9</v>
      </c>
      <c r="Q75" s="57">
        <v>17.4</v>
      </c>
      <c r="R75" s="57">
        <v>22</v>
      </c>
      <c r="S75" s="57">
        <v>36</v>
      </c>
      <c r="T75" s="142">
        <v>15.45</v>
      </c>
      <c r="U75" s="135"/>
    </row>
    <row r="76" spans="1:21" ht="25.5">
      <c r="A76" s="168" t="s">
        <v>1654</v>
      </c>
      <c r="B76" s="19">
        <v>65</v>
      </c>
      <c r="C76" s="57">
        <v>48</v>
      </c>
      <c r="D76" s="57">
        <v>38.1</v>
      </c>
      <c r="E76" s="57">
        <v>17.7</v>
      </c>
      <c r="F76" s="57">
        <v>19.6</v>
      </c>
      <c r="G76" s="57">
        <v>16.2</v>
      </c>
      <c r="H76" s="57">
        <v>17.7</v>
      </c>
      <c r="I76" s="57">
        <v>16.3</v>
      </c>
      <c r="J76" s="57">
        <v>29</v>
      </c>
      <c r="K76" s="57">
        <v>37.4</v>
      </c>
      <c r="L76" s="57">
        <v>39.2</v>
      </c>
      <c r="M76" s="57">
        <v>40.4</v>
      </c>
      <c r="N76" s="57">
        <v>44.4</v>
      </c>
      <c r="O76" s="57">
        <v>43.9</v>
      </c>
      <c r="P76" s="57">
        <v>41.3</v>
      </c>
      <c r="Q76" s="57">
        <v>52</v>
      </c>
      <c r="R76" s="57">
        <v>52.5</v>
      </c>
      <c r="S76" s="57">
        <v>32.8</v>
      </c>
      <c r="T76" s="142">
        <v>19</v>
      </c>
      <c r="U76" s="135"/>
    </row>
    <row r="77" spans="1:21" ht="12.75">
      <c r="A77" s="168" t="s">
        <v>1686</v>
      </c>
      <c r="B77" s="19">
        <v>88</v>
      </c>
      <c r="C77" s="57">
        <v>82.4</v>
      </c>
      <c r="D77" s="57">
        <v>82</v>
      </c>
      <c r="E77" s="57">
        <v>65.3</v>
      </c>
      <c r="F77" s="57">
        <v>68.1</v>
      </c>
      <c r="G77" s="57">
        <v>70.4</v>
      </c>
      <c r="H77" s="57">
        <v>76.5</v>
      </c>
      <c r="I77" s="57">
        <v>65.5</v>
      </c>
      <c r="J77" s="57">
        <v>73.2</v>
      </c>
      <c r="K77" s="57">
        <v>74.4</v>
      </c>
      <c r="L77" s="57">
        <v>71.3</v>
      </c>
      <c r="M77" s="57">
        <v>70.2</v>
      </c>
      <c r="N77" s="57">
        <v>68.4</v>
      </c>
      <c r="O77" s="57">
        <v>74.8</v>
      </c>
      <c r="P77" s="57">
        <v>68.1</v>
      </c>
      <c r="Q77" s="57">
        <v>76.1</v>
      </c>
      <c r="R77" s="57">
        <v>76.6</v>
      </c>
      <c r="S77" s="57">
        <v>73.4</v>
      </c>
      <c r="T77" s="142">
        <v>30</v>
      </c>
      <c r="U77" s="135"/>
    </row>
    <row r="78" spans="1:21" ht="12.75">
      <c r="A78" s="168" t="s">
        <v>1655</v>
      </c>
      <c r="B78" s="19">
        <v>95</v>
      </c>
      <c r="C78" s="57">
        <v>90.8</v>
      </c>
      <c r="D78" s="57">
        <v>91.5</v>
      </c>
      <c r="E78" s="57">
        <v>68.5</v>
      </c>
      <c r="F78" s="57">
        <v>58.1</v>
      </c>
      <c r="G78" s="57">
        <v>50.4</v>
      </c>
      <c r="H78" s="57">
        <v>57.5</v>
      </c>
      <c r="I78" s="57">
        <v>53.6</v>
      </c>
      <c r="J78" s="57">
        <v>56.7</v>
      </c>
      <c r="K78" s="57">
        <v>56</v>
      </c>
      <c r="L78" s="57">
        <v>62.9</v>
      </c>
      <c r="M78" s="57">
        <v>51.2</v>
      </c>
      <c r="N78" s="57">
        <v>61.6</v>
      </c>
      <c r="O78" s="57">
        <v>57.4</v>
      </c>
      <c r="P78" s="57">
        <v>72.6</v>
      </c>
      <c r="Q78" s="57">
        <v>70.1</v>
      </c>
      <c r="R78" s="57">
        <v>85.1</v>
      </c>
      <c r="S78" s="57">
        <v>55</v>
      </c>
      <c r="T78" s="142">
        <v>26</v>
      </c>
      <c r="U78" s="135"/>
    </row>
    <row r="79" spans="1:21" ht="12.75">
      <c r="A79" s="168" t="s">
        <v>1656</v>
      </c>
      <c r="B79" s="19">
        <v>80</v>
      </c>
      <c r="C79" s="57">
        <v>62</v>
      </c>
      <c r="D79" s="57">
        <v>47.7</v>
      </c>
      <c r="E79" s="57">
        <v>29.1</v>
      </c>
      <c r="F79" s="57">
        <v>21.1</v>
      </c>
      <c r="G79" s="57">
        <v>24.6</v>
      </c>
      <c r="H79" s="57">
        <v>13.7</v>
      </c>
      <c r="I79" s="57">
        <v>11.5</v>
      </c>
      <c r="J79" s="57">
        <v>14.8</v>
      </c>
      <c r="K79" s="57">
        <v>13.7</v>
      </c>
      <c r="L79" s="57">
        <v>25.5</v>
      </c>
      <c r="M79" s="57">
        <v>38.2</v>
      </c>
      <c r="N79" s="57">
        <v>55.5</v>
      </c>
      <c r="O79" s="57">
        <v>65.7</v>
      </c>
      <c r="P79" s="57">
        <v>67.6</v>
      </c>
      <c r="Q79" s="57">
        <v>73.6</v>
      </c>
      <c r="R79" s="57">
        <v>83.1</v>
      </c>
      <c r="S79" s="57">
        <v>84.2</v>
      </c>
      <c r="T79" s="142">
        <v>43</v>
      </c>
      <c r="U79" s="135"/>
    </row>
    <row r="80" spans="1:22" ht="14.25">
      <c r="A80" s="503" t="s">
        <v>14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  <c r="R80" s="503"/>
      <c r="S80" s="503"/>
      <c r="T80" s="503"/>
      <c r="U80" s="485"/>
      <c r="V80" s="485"/>
    </row>
    <row r="81" spans="1:22" ht="14.25">
      <c r="A81" s="168" t="s">
        <v>2157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345"/>
      <c r="U81" s="142">
        <v>77</v>
      </c>
      <c r="V81" s="19">
        <v>79</v>
      </c>
    </row>
    <row r="82" spans="1:22" ht="25.5">
      <c r="A82" s="168" t="s">
        <v>46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345"/>
      <c r="U82" s="142">
        <v>67</v>
      </c>
      <c r="V82" s="19">
        <v>70</v>
      </c>
    </row>
    <row r="83" spans="1:22" ht="14.25">
      <c r="A83" s="344" t="s">
        <v>82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345"/>
      <c r="U83" s="142">
        <v>51</v>
      </c>
      <c r="V83" s="19">
        <v>54</v>
      </c>
    </row>
    <row r="84" spans="1:22" ht="38.25">
      <c r="A84" s="168" t="s">
        <v>83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345"/>
      <c r="U84" s="142">
        <v>66</v>
      </c>
      <c r="V84" s="19">
        <v>70</v>
      </c>
    </row>
    <row r="85" spans="1:22" ht="14.25">
      <c r="A85" s="362" t="s">
        <v>45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345"/>
      <c r="U85" s="142">
        <v>64</v>
      </c>
      <c r="V85" s="19">
        <v>62</v>
      </c>
    </row>
    <row r="86" spans="1:22" ht="14.25">
      <c r="A86" s="168" t="s">
        <v>84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345"/>
      <c r="U86" s="142">
        <v>48</v>
      </c>
      <c r="V86" s="19">
        <v>51</v>
      </c>
    </row>
    <row r="87" spans="1:22" ht="14.25">
      <c r="A87" s="168" t="s">
        <v>85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345"/>
      <c r="U87" s="142">
        <v>34</v>
      </c>
      <c r="V87" s="19">
        <v>49</v>
      </c>
    </row>
    <row r="88" spans="1:22" ht="15.75" customHeight="1">
      <c r="A88" s="168" t="s">
        <v>1799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345"/>
      <c r="U88" s="142">
        <v>65</v>
      </c>
      <c r="V88" s="19">
        <v>58</v>
      </c>
    </row>
    <row r="89" spans="1:22" ht="25.5">
      <c r="A89" s="168" t="s">
        <v>55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345"/>
      <c r="U89" s="142">
        <v>57</v>
      </c>
      <c r="V89" s="19">
        <v>56</v>
      </c>
    </row>
    <row r="90" spans="1:22" ht="14.25">
      <c r="A90" s="168" t="s">
        <v>86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345"/>
      <c r="U90" s="142">
        <v>27</v>
      </c>
      <c r="V90" s="19">
        <v>31</v>
      </c>
    </row>
    <row r="91" spans="1:22" ht="14.25">
      <c r="A91" s="168" t="s">
        <v>87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345"/>
      <c r="U91" s="142">
        <v>63</v>
      </c>
      <c r="V91" s="19">
        <v>63</v>
      </c>
    </row>
    <row r="92" spans="1:22" ht="14.25">
      <c r="A92" s="168" t="s">
        <v>88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345"/>
      <c r="U92" s="142">
        <v>58</v>
      </c>
      <c r="V92" s="19">
        <v>55</v>
      </c>
    </row>
    <row r="93" spans="1:22" ht="38.25">
      <c r="A93" s="168" t="s">
        <v>89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345"/>
      <c r="U93" s="142">
        <v>47</v>
      </c>
      <c r="V93" s="19">
        <v>47</v>
      </c>
    </row>
    <row r="94" spans="1:22" ht="14.25">
      <c r="A94" s="168" t="s">
        <v>1241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345"/>
      <c r="U94" s="142">
        <v>34</v>
      </c>
      <c r="V94" s="19">
        <v>29</v>
      </c>
    </row>
    <row r="95" spans="1:22" ht="14.25">
      <c r="A95" s="168" t="s">
        <v>61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345"/>
      <c r="U95" s="142">
        <v>41</v>
      </c>
      <c r="V95" s="19">
        <v>41</v>
      </c>
    </row>
    <row r="96" spans="1:22" ht="25.5">
      <c r="A96" s="168" t="s">
        <v>1242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345"/>
      <c r="U96" s="142">
        <v>91</v>
      </c>
      <c r="V96" s="19">
        <v>89</v>
      </c>
    </row>
    <row r="97" spans="1:22" ht="14.25">
      <c r="A97" s="168" t="s">
        <v>901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345"/>
      <c r="U97" s="142">
        <v>67</v>
      </c>
      <c r="V97" s="19">
        <v>65</v>
      </c>
    </row>
    <row r="98" spans="1:22" ht="14.25">
      <c r="A98" s="168" t="s">
        <v>902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345"/>
      <c r="U98" s="142">
        <v>62</v>
      </c>
      <c r="V98" s="19">
        <v>61</v>
      </c>
    </row>
    <row r="99" spans="1:22" ht="14.25">
      <c r="A99" s="168" t="s">
        <v>1243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345"/>
      <c r="U99" s="142">
        <v>61</v>
      </c>
      <c r="V99" s="19">
        <v>62</v>
      </c>
    </row>
    <row r="100" spans="1:22" ht="14.25">
      <c r="A100" s="168" t="s">
        <v>904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345"/>
      <c r="U100" s="142">
        <v>46</v>
      </c>
      <c r="V100" s="19">
        <v>40</v>
      </c>
    </row>
    <row r="101" spans="1:22" ht="14.25">
      <c r="A101" s="168" t="s">
        <v>905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345"/>
      <c r="U101" s="142">
        <v>53</v>
      </c>
      <c r="V101" s="19">
        <v>49</v>
      </c>
    </row>
    <row r="102" spans="1:22" ht="14.25">
      <c r="A102" s="168" t="s">
        <v>906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345"/>
      <c r="U102" s="142">
        <v>62</v>
      </c>
      <c r="V102" s="19">
        <v>57</v>
      </c>
    </row>
    <row r="103" spans="1:22" ht="14.25">
      <c r="A103" s="168" t="s">
        <v>644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345"/>
      <c r="U103" s="142">
        <v>26</v>
      </c>
      <c r="V103" s="19">
        <v>25</v>
      </c>
    </row>
    <row r="104" spans="1:22" ht="25.5">
      <c r="A104" s="168" t="s">
        <v>1244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345"/>
      <c r="U104" s="142">
        <v>44</v>
      </c>
      <c r="V104" s="19">
        <v>36</v>
      </c>
    </row>
    <row r="105" spans="1:22" ht="14.25">
      <c r="A105" s="168" t="s">
        <v>646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345"/>
      <c r="U105" s="142">
        <v>69</v>
      </c>
      <c r="V105" s="19">
        <v>69</v>
      </c>
    </row>
    <row r="106" spans="1:22" ht="49.5" customHeight="1">
      <c r="A106" s="168" t="s">
        <v>544</v>
      </c>
      <c r="B106" s="363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4"/>
      <c r="U106" s="142">
        <v>52</v>
      </c>
      <c r="V106" s="19">
        <v>51</v>
      </c>
    </row>
    <row r="107" spans="1:22" ht="25.5">
      <c r="A107" s="168" t="s">
        <v>545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6"/>
      <c r="U107" s="142">
        <v>81</v>
      </c>
      <c r="V107" s="19">
        <v>83</v>
      </c>
    </row>
    <row r="108" spans="1:22" ht="38.25">
      <c r="A108" s="168" t="s">
        <v>920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6"/>
      <c r="U108" s="142">
        <v>75</v>
      </c>
      <c r="V108" s="19">
        <v>78</v>
      </c>
    </row>
    <row r="109" spans="1:22" ht="38.25">
      <c r="A109" s="168" t="s">
        <v>921</v>
      </c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6"/>
      <c r="U109" s="142">
        <v>80</v>
      </c>
      <c r="V109" s="19">
        <v>80</v>
      </c>
    </row>
    <row r="110" spans="1:22" ht="12.75">
      <c r="A110" s="168" t="s">
        <v>922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6"/>
      <c r="U110" s="142">
        <v>83</v>
      </c>
      <c r="V110" s="19">
        <v>84</v>
      </c>
    </row>
    <row r="111" spans="1:22" ht="12.75">
      <c r="A111" s="168" t="s">
        <v>923</v>
      </c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6"/>
      <c r="U111" s="142">
        <v>77</v>
      </c>
      <c r="V111" s="19">
        <v>76</v>
      </c>
    </row>
    <row r="112" spans="1:22" ht="14.25">
      <c r="A112" s="168" t="s">
        <v>924</v>
      </c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345"/>
      <c r="U112" s="142">
        <v>90</v>
      </c>
      <c r="V112" s="19">
        <v>93</v>
      </c>
    </row>
    <row r="113" spans="1:22" ht="14.25">
      <c r="A113" s="168" t="s">
        <v>1245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345"/>
      <c r="U113" s="142">
        <v>84</v>
      </c>
      <c r="V113" s="19">
        <v>84</v>
      </c>
    </row>
    <row r="114" spans="1:22" ht="14.25">
      <c r="A114" s="168" t="s">
        <v>1024</v>
      </c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345"/>
      <c r="U114" s="142">
        <v>88</v>
      </c>
      <c r="V114" s="19">
        <v>93</v>
      </c>
    </row>
    <row r="115" spans="1:22" ht="38.25">
      <c r="A115" s="168" t="s">
        <v>1246</v>
      </c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345"/>
      <c r="U115" s="142">
        <v>86</v>
      </c>
      <c r="V115" s="19">
        <v>86</v>
      </c>
    </row>
    <row r="116" spans="1:22" ht="14.25">
      <c r="A116" s="168" t="s">
        <v>1247</v>
      </c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345"/>
      <c r="U116" s="142">
        <v>70</v>
      </c>
      <c r="V116" s="19">
        <v>72</v>
      </c>
    </row>
    <row r="117" spans="1:22" ht="38.25">
      <c r="A117" s="168" t="s">
        <v>64</v>
      </c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345"/>
      <c r="U117" s="142">
        <v>40</v>
      </c>
      <c r="V117" s="19">
        <v>43</v>
      </c>
    </row>
    <row r="118" spans="1:22" ht="14.25">
      <c r="A118" s="168" t="s">
        <v>65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345"/>
      <c r="U118" s="142">
        <v>49</v>
      </c>
      <c r="V118" s="19">
        <v>49</v>
      </c>
    </row>
    <row r="119" spans="1:22" ht="25.5">
      <c r="A119" s="168" t="s">
        <v>66</v>
      </c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345"/>
      <c r="U119" s="142">
        <v>82</v>
      </c>
      <c r="V119" s="19">
        <v>78</v>
      </c>
    </row>
    <row r="120" spans="1:22" ht="25.5">
      <c r="A120" s="168" t="s">
        <v>197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345"/>
      <c r="U120" s="142">
        <v>52</v>
      </c>
      <c r="V120" s="19">
        <v>61</v>
      </c>
    </row>
    <row r="121" spans="1:22" ht="14.25">
      <c r="A121" s="168" t="s">
        <v>282</v>
      </c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345"/>
      <c r="U121" s="142">
        <v>55</v>
      </c>
      <c r="V121" s="19">
        <v>53</v>
      </c>
    </row>
    <row r="122" spans="1:22" ht="14.25">
      <c r="A122" s="168" t="s">
        <v>283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345"/>
      <c r="U122" s="142">
        <v>75</v>
      </c>
      <c r="V122" s="19">
        <v>69</v>
      </c>
    </row>
    <row r="123" spans="1:22" ht="25.5">
      <c r="A123" s="168" t="s">
        <v>284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345"/>
      <c r="U123" s="142">
        <v>58</v>
      </c>
      <c r="V123" s="19">
        <v>69</v>
      </c>
    </row>
    <row r="124" spans="1:22" ht="25.5">
      <c r="A124" s="168" t="s">
        <v>285</v>
      </c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345"/>
      <c r="U124" s="142">
        <v>39</v>
      </c>
      <c r="V124" s="19">
        <v>45</v>
      </c>
    </row>
    <row r="125" spans="1:22" ht="25.5">
      <c r="A125" s="168" t="s">
        <v>286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345"/>
      <c r="U125" s="142">
        <v>60</v>
      </c>
      <c r="V125" s="19">
        <v>72</v>
      </c>
    </row>
    <row r="126" spans="1:22" ht="25.5">
      <c r="A126" s="168" t="s">
        <v>198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345"/>
      <c r="U126" s="142">
        <v>29</v>
      </c>
      <c r="V126" s="19">
        <v>34</v>
      </c>
    </row>
    <row r="127" spans="1:22" ht="38.25">
      <c r="A127" s="168" t="s">
        <v>199</v>
      </c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345"/>
      <c r="U127" s="142">
        <v>65</v>
      </c>
      <c r="V127" s="19">
        <v>66</v>
      </c>
    </row>
    <row r="128" spans="1:22" ht="25.5">
      <c r="A128" s="168" t="s">
        <v>200</v>
      </c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345"/>
      <c r="U128" s="142">
        <v>52</v>
      </c>
      <c r="V128" s="19">
        <v>55</v>
      </c>
    </row>
    <row r="129" spans="1:22" ht="25.5">
      <c r="A129" s="168" t="s">
        <v>201</v>
      </c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345"/>
      <c r="U129" s="142">
        <v>47</v>
      </c>
      <c r="V129" s="19">
        <v>41</v>
      </c>
    </row>
    <row r="130" spans="1:22" ht="14.25">
      <c r="A130" s="168" t="s">
        <v>507</v>
      </c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345"/>
      <c r="U130" s="142">
        <v>36</v>
      </c>
      <c r="V130" s="19">
        <v>35</v>
      </c>
    </row>
    <row r="131" spans="1:22" ht="63.75">
      <c r="A131" s="168" t="s">
        <v>202</v>
      </c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345"/>
      <c r="U131" s="142">
        <v>58</v>
      </c>
      <c r="V131" s="142">
        <v>59</v>
      </c>
    </row>
    <row r="132" spans="1:22" ht="14.25">
      <c r="A132" s="168" t="s">
        <v>509</v>
      </c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345"/>
      <c r="U132" s="142">
        <v>90</v>
      </c>
      <c r="V132" s="19">
        <v>90</v>
      </c>
    </row>
    <row r="133" spans="1:22" ht="14.25">
      <c r="A133" s="168" t="s">
        <v>510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345"/>
      <c r="U133" s="142">
        <v>84</v>
      </c>
      <c r="V133" s="19">
        <v>84</v>
      </c>
    </row>
    <row r="134" spans="1:22" ht="14.25">
      <c r="A134" s="168" t="s">
        <v>203</v>
      </c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345"/>
      <c r="U134" s="142">
        <v>79</v>
      </c>
      <c r="V134" s="19">
        <v>81</v>
      </c>
    </row>
    <row r="135" spans="1:22" ht="14.25">
      <c r="A135" s="168" t="s">
        <v>1677</v>
      </c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345"/>
      <c r="U135" s="142">
        <v>72</v>
      </c>
      <c r="V135" s="19">
        <v>71</v>
      </c>
    </row>
    <row r="136" spans="1:22" ht="25.5">
      <c r="A136" s="54" t="s">
        <v>586</v>
      </c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345"/>
      <c r="U136" s="142">
        <v>41</v>
      </c>
      <c r="V136" s="19">
        <v>54</v>
      </c>
    </row>
    <row r="137" spans="1:22" ht="14.25">
      <c r="A137" s="54" t="s">
        <v>587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345"/>
      <c r="U137" s="142">
        <v>43</v>
      </c>
      <c r="V137" s="19">
        <v>57</v>
      </c>
    </row>
    <row r="138" spans="1:22" ht="15" customHeight="1">
      <c r="A138" s="54" t="s">
        <v>1682</v>
      </c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345"/>
      <c r="U138" s="142">
        <v>8</v>
      </c>
      <c r="V138" s="19">
        <v>13</v>
      </c>
    </row>
    <row r="139" spans="1:22" ht="25.5">
      <c r="A139" s="54" t="s">
        <v>2204</v>
      </c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345"/>
      <c r="U139" s="142">
        <v>68</v>
      </c>
      <c r="V139" s="19">
        <v>70</v>
      </c>
    </row>
    <row r="140" spans="1:22" ht="14.25">
      <c r="A140" s="54" t="s">
        <v>925</v>
      </c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345"/>
      <c r="U140" s="142">
        <v>24</v>
      </c>
      <c r="V140" s="19">
        <v>17</v>
      </c>
    </row>
    <row r="141" spans="1:22" ht="14.25">
      <c r="A141" s="54" t="s">
        <v>1686</v>
      </c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345"/>
      <c r="U141" s="142">
        <v>57</v>
      </c>
      <c r="V141" s="19">
        <v>72</v>
      </c>
    </row>
    <row r="142" spans="1:22" ht="14.25">
      <c r="A142" s="54" t="s">
        <v>1689</v>
      </c>
      <c r="B142" s="288"/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345"/>
      <c r="U142" s="142">
        <v>84</v>
      </c>
      <c r="V142" s="19">
        <v>82</v>
      </c>
    </row>
    <row r="143" spans="1:22" ht="38.25">
      <c r="A143" s="9" t="s">
        <v>1657</v>
      </c>
      <c r="B143" s="121"/>
      <c r="C143" s="57">
        <v>13.2</v>
      </c>
      <c r="D143" s="57">
        <v>10.8</v>
      </c>
      <c r="E143" s="57">
        <v>9.8</v>
      </c>
      <c r="F143" s="57">
        <v>13.3</v>
      </c>
      <c r="G143" s="57">
        <v>9.2</v>
      </c>
      <c r="H143" s="57">
        <v>11.8</v>
      </c>
      <c r="I143" s="57">
        <v>11.1</v>
      </c>
      <c r="J143" s="57">
        <v>11.9</v>
      </c>
      <c r="K143" s="57">
        <v>14.3</v>
      </c>
      <c r="L143" s="57">
        <v>15.9</v>
      </c>
      <c r="M143" s="57">
        <v>16.7</v>
      </c>
      <c r="N143" s="57">
        <v>18.9</v>
      </c>
      <c r="O143" s="57">
        <v>18.4</v>
      </c>
      <c r="P143" s="57">
        <v>17.4</v>
      </c>
      <c r="Q143" s="57">
        <v>18.4</v>
      </c>
      <c r="R143" s="57">
        <v>18.5</v>
      </c>
      <c r="S143" s="57">
        <v>17.2</v>
      </c>
      <c r="T143" s="142">
        <v>16</v>
      </c>
      <c r="U143" s="142">
        <v>18</v>
      </c>
      <c r="V143" s="19">
        <v>19</v>
      </c>
    </row>
    <row r="144" spans="1:22" ht="25.5" customHeight="1">
      <c r="A144" s="479" t="s">
        <v>1805</v>
      </c>
      <c r="B144" s="485"/>
      <c r="C144" s="485"/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485"/>
      <c r="S144" s="485"/>
      <c r="T144" s="485"/>
      <c r="U144" s="485"/>
      <c r="V144" s="485"/>
    </row>
    <row r="145" spans="1:22" ht="37.5" customHeight="1">
      <c r="A145" s="470" t="s">
        <v>1526</v>
      </c>
      <c r="B145" s="504"/>
      <c r="C145" s="504"/>
      <c r="D145" s="504"/>
      <c r="E145" s="504"/>
      <c r="F145" s="504"/>
      <c r="G145" s="504"/>
      <c r="H145" s="504"/>
      <c r="I145" s="504"/>
      <c r="J145" s="504"/>
      <c r="K145" s="504"/>
      <c r="L145" s="504"/>
      <c r="M145" s="504"/>
      <c r="N145" s="504"/>
      <c r="O145" s="504"/>
      <c r="P145" s="504"/>
      <c r="Q145" s="504"/>
      <c r="R145" s="504"/>
      <c r="S145" s="504"/>
      <c r="T145" s="504"/>
      <c r="U145" s="485"/>
      <c r="V145" s="485"/>
    </row>
    <row r="146" spans="1:22" ht="16.5" customHeight="1">
      <c r="A146" s="479" t="s">
        <v>1527</v>
      </c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</row>
    <row r="147" spans="1:22" ht="18" customHeight="1">
      <c r="A147" s="479" t="s">
        <v>1528</v>
      </c>
      <c r="B147" s="485"/>
      <c r="C147" s="485"/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</row>
    <row r="148" spans="1:21" ht="12.75">
      <c r="A148" s="8" t="s">
        <v>1859</v>
      </c>
      <c r="U148" s="135"/>
    </row>
    <row r="149" spans="1:21" ht="14.25">
      <c r="A149" s="503" t="s">
        <v>1235</v>
      </c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485"/>
      <c r="R149" s="485"/>
      <c r="S149" s="485"/>
      <c r="T149" s="485"/>
      <c r="U149" s="485"/>
    </row>
    <row r="150" spans="1:21" ht="12.75">
      <c r="A150" s="9" t="s">
        <v>108</v>
      </c>
      <c r="B150" s="57">
        <v>353</v>
      </c>
      <c r="C150" s="57">
        <v>337</v>
      </c>
      <c r="D150" s="57">
        <v>306</v>
      </c>
      <c r="E150" s="57">
        <v>272</v>
      </c>
      <c r="F150" s="57">
        <v>263</v>
      </c>
      <c r="G150" s="57">
        <v>257</v>
      </c>
      <c r="H150" s="57">
        <v>245</v>
      </c>
      <c r="I150" s="57">
        <v>232</v>
      </c>
      <c r="J150" s="57">
        <v>250</v>
      </c>
      <c r="K150" s="57">
        <v>258</v>
      </c>
      <c r="L150" s="57">
        <v>270</v>
      </c>
      <c r="M150" s="57">
        <v>256</v>
      </c>
      <c r="N150" s="57">
        <v>277</v>
      </c>
      <c r="O150" s="57">
        <v>282</v>
      </c>
      <c r="P150" s="57">
        <v>299</v>
      </c>
      <c r="Q150" s="57">
        <v>310</v>
      </c>
      <c r="R150" s="57">
        <v>314</v>
      </c>
      <c r="S150" s="57">
        <v>329</v>
      </c>
      <c r="T150" s="57">
        <v>301</v>
      </c>
      <c r="U150" s="57"/>
    </row>
    <row r="151" spans="1:21" ht="12.75">
      <c r="A151" s="12" t="s">
        <v>926</v>
      </c>
      <c r="B151" s="57"/>
      <c r="T151" s="77"/>
      <c r="U151" s="135"/>
    </row>
    <row r="152" spans="1:21" ht="12.75">
      <c r="A152" s="17" t="s">
        <v>109</v>
      </c>
      <c r="B152" s="57">
        <v>217</v>
      </c>
      <c r="C152" s="43">
        <v>210</v>
      </c>
      <c r="D152" s="43">
        <v>193</v>
      </c>
      <c r="E152" s="43">
        <v>177</v>
      </c>
      <c r="F152" s="43">
        <v>177</v>
      </c>
      <c r="G152" s="43">
        <v>167</v>
      </c>
      <c r="H152" s="43">
        <v>160</v>
      </c>
      <c r="I152" s="43">
        <v>153</v>
      </c>
      <c r="J152" s="43">
        <v>166</v>
      </c>
      <c r="K152" s="43">
        <v>172</v>
      </c>
      <c r="L152" s="43">
        <v>187</v>
      </c>
      <c r="M152" s="43">
        <v>182</v>
      </c>
      <c r="N152" s="43">
        <v>197</v>
      </c>
      <c r="O152" s="43">
        <v>211</v>
      </c>
      <c r="P152" s="43">
        <v>223</v>
      </c>
      <c r="Q152" s="43">
        <v>234</v>
      </c>
      <c r="R152" s="43">
        <v>242</v>
      </c>
      <c r="S152" s="43">
        <v>246</v>
      </c>
      <c r="T152" s="43">
        <v>232</v>
      </c>
      <c r="U152" s="95"/>
    </row>
    <row r="153" spans="1:21" ht="12.75">
      <c r="A153" s="17" t="s">
        <v>110</v>
      </c>
      <c r="B153" s="57">
        <v>136</v>
      </c>
      <c r="C153" s="43">
        <v>126.8</v>
      </c>
      <c r="D153" s="43">
        <v>112.8</v>
      </c>
      <c r="E153" s="43">
        <v>95.3</v>
      </c>
      <c r="F153" s="43">
        <v>85.9</v>
      </c>
      <c r="G153" s="43">
        <v>90.2</v>
      </c>
      <c r="H153" s="43">
        <v>85.2</v>
      </c>
      <c r="I153" s="43">
        <v>78.8</v>
      </c>
      <c r="J153" s="43">
        <v>83.5</v>
      </c>
      <c r="K153" s="43">
        <v>86.2</v>
      </c>
      <c r="L153" s="48">
        <v>83</v>
      </c>
      <c r="M153" s="43">
        <v>74.2</v>
      </c>
      <c r="N153" s="43">
        <v>79.4</v>
      </c>
      <c r="O153" s="43">
        <v>70.4</v>
      </c>
      <c r="P153" s="43">
        <v>75.3</v>
      </c>
      <c r="Q153" s="43">
        <v>75.9</v>
      </c>
      <c r="R153" s="43">
        <v>71.5</v>
      </c>
      <c r="S153" s="43">
        <v>82.6</v>
      </c>
      <c r="T153" s="95">
        <v>69.3</v>
      </c>
      <c r="U153" s="95"/>
    </row>
    <row r="154" spans="1:21" ht="25.5">
      <c r="A154" s="9" t="s">
        <v>678</v>
      </c>
      <c r="B154" s="57">
        <v>462</v>
      </c>
      <c r="C154" s="43">
        <v>399</v>
      </c>
      <c r="D154" s="43">
        <v>354</v>
      </c>
      <c r="E154" s="43">
        <v>318</v>
      </c>
      <c r="F154" s="43">
        <v>307</v>
      </c>
      <c r="G154" s="43">
        <v>301</v>
      </c>
      <c r="H154" s="43">
        <v>306</v>
      </c>
      <c r="I154" s="43">
        <v>303</v>
      </c>
      <c r="J154" s="43">
        <v>305</v>
      </c>
      <c r="K154" s="43">
        <v>324</v>
      </c>
      <c r="L154" s="43">
        <v>348</v>
      </c>
      <c r="M154" s="43">
        <v>380</v>
      </c>
      <c r="N154" s="43">
        <v>421</v>
      </c>
      <c r="O154" s="43">
        <v>459</v>
      </c>
      <c r="P154" s="43">
        <v>470</v>
      </c>
      <c r="Q154" s="43">
        <v>481</v>
      </c>
      <c r="R154" s="43">
        <v>491</v>
      </c>
      <c r="S154" s="43">
        <v>488</v>
      </c>
      <c r="T154" s="43">
        <v>494</v>
      </c>
      <c r="U154" s="95"/>
    </row>
    <row r="155" spans="1:21" ht="15.75">
      <c r="A155" s="9" t="s">
        <v>679</v>
      </c>
      <c r="B155" s="57">
        <v>643</v>
      </c>
      <c r="C155" s="43">
        <v>641</v>
      </c>
      <c r="D155" s="43">
        <v>618</v>
      </c>
      <c r="E155" s="43">
        <v>607</v>
      </c>
      <c r="F155" s="43">
        <v>595</v>
      </c>
      <c r="G155" s="43">
        <v>601</v>
      </c>
      <c r="H155" s="43">
        <v>571</v>
      </c>
      <c r="I155" s="43">
        <v>591</v>
      </c>
      <c r="J155" s="43">
        <v>592</v>
      </c>
      <c r="K155" s="43">
        <v>584</v>
      </c>
      <c r="L155" s="43">
        <v>581</v>
      </c>
      <c r="M155" s="43">
        <v>595</v>
      </c>
      <c r="N155" s="43">
        <v>620</v>
      </c>
      <c r="O155" s="43">
        <v>633</v>
      </c>
      <c r="P155" s="43">
        <v>641</v>
      </c>
      <c r="Q155" s="43">
        <v>656</v>
      </c>
      <c r="R155" s="43">
        <v>653</v>
      </c>
      <c r="S155" s="43">
        <v>664</v>
      </c>
      <c r="T155" s="43">
        <v>583</v>
      </c>
      <c r="U155" s="95"/>
    </row>
    <row r="156" spans="1:22" ht="14.25">
      <c r="A156" s="503" t="s">
        <v>14</v>
      </c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485"/>
      <c r="V156" s="485"/>
    </row>
    <row r="157" spans="1:22" ht="14.25">
      <c r="A157" s="27" t="s">
        <v>108</v>
      </c>
      <c r="B157" s="288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367">
        <v>301</v>
      </c>
      <c r="U157" s="57">
        <v>322</v>
      </c>
      <c r="V157" s="19">
        <v>335</v>
      </c>
    </row>
    <row r="158" spans="1:22" ht="14.25">
      <c r="A158" s="54" t="s">
        <v>926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367"/>
      <c r="U158" s="355"/>
      <c r="V158" s="19"/>
    </row>
    <row r="159" spans="1:22" ht="14.25">
      <c r="A159" s="165" t="s">
        <v>109</v>
      </c>
      <c r="B159" s="288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43">
        <v>232</v>
      </c>
      <c r="U159" s="43">
        <v>245</v>
      </c>
      <c r="V159" s="19">
        <v>258</v>
      </c>
    </row>
    <row r="160" spans="1:22" ht="14.25">
      <c r="A160" s="165" t="s">
        <v>1529</v>
      </c>
      <c r="B160" s="288"/>
      <c r="C160" s="288"/>
      <c r="D160" s="288"/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360">
        <v>69.2</v>
      </c>
      <c r="U160" s="360">
        <v>76.6</v>
      </c>
      <c r="V160" s="19">
        <v>76.8</v>
      </c>
    </row>
    <row r="161" spans="1:22" ht="25.5">
      <c r="A161" s="27" t="s">
        <v>678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43">
        <v>495</v>
      </c>
      <c r="U161" s="43">
        <v>505</v>
      </c>
      <c r="V161" s="19">
        <v>512</v>
      </c>
    </row>
    <row r="162" spans="1:22" ht="28.5">
      <c r="A162" s="27" t="s">
        <v>1231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43">
        <v>583</v>
      </c>
      <c r="U162" s="43">
        <v>651</v>
      </c>
      <c r="V162" s="19">
        <v>671</v>
      </c>
    </row>
    <row r="163" spans="1:21" ht="12.75">
      <c r="A163" s="170" t="s">
        <v>1860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T163" s="135"/>
      <c r="U163" s="135"/>
    </row>
    <row r="164" spans="1:21" ht="29.25" customHeight="1">
      <c r="A164" s="170" t="s">
        <v>680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T164" s="135"/>
      <c r="U164" s="135"/>
    </row>
    <row r="165" spans="1:22" ht="14.25">
      <c r="A165" s="503" t="s">
        <v>1235</v>
      </c>
      <c r="B165" s="503"/>
      <c r="C165" s="503"/>
      <c r="D165" s="503"/>
      <c r="E165" s="503"/>
      <c r="F165" s="503"/>
      <c r="G165" s="503"/>
      <c r="H165" s="503"/>
      <c r="I165" s="503"/>
      <c r="J165" s="503"/>
      <c r="K165" s="503"/>
      <c r="L165" s="503"/>
      <c r="M165" s="503"/>
      <c r="N165" s="503"/>
      <c r="O165" s="503"/>
      <c r="P165" s="503"/>
      <c r="Q165" s="503"/>
      <c r="R165" s="503"/>
      <c r="S165" s="503"/>
      <c r="T165" s="503"/>
      <c r="U165" s="485"/>
      <c r="V165" s="485"/>
    </row>
    <row r="166" spans="1:21" ht="25.5">
      <c r="A166" s="9" t="s">
        <v>681</v>
      </c>
      <c r="B166" s="43">
        <v>5700</v>
      </c>
      <c r="C166" s="43">
        <v>4686</v>
      </c>
      <c r="D166" s="43">
        <v>3970</v>
      </c>
      <c r="E166" s="43">
        <v>3224</v>
      </c>
      <c r="F166" s="43">
        <v>2370</v>
      </c>
      <c r="G166" s="43">
        <v>1900</v>
      </c>
      <c r="H166" s="43">
        <v>1510</v>
      </c>
      <c r="I166" s="43">
        <v>1315</v>
      </c>
      <c r="J166" s="43">
        <v>1113</v>
      </c>
      <c r="K166" s="43">
        <v>1194</v>
      </c>
      <c r="L166" s="43">
        <v>1284</v>
      </c>
      <c r="M166" s="43">
        <v>1456</v>
      </c>
      <c r="N166" s="43">
        <v>1677</v>
      </c>
      <c r="O166" s="43">
        <v>1776</v>
      </c>
      <c r="P166" s="43">
        <v>1857</v>
      </c>
      <c r="Q166" s="43">
        <v>2185</v>
      </c>
      <c r="R166" s="43">
        <v>2561</v>
      </c>
      <c r="S166" s="43">
        <v>2899</v>
      </c>
      <c r="T166" s="43">
        <v>3380</v>
      </c>
      <c r="U166" s="135"/>
    </row>
    <row r="167" spans="1:21" ht="15.75" customHeight="1">
      <c r="A167" s="9" t="s">
        <v>682</v>
      </c>
      <c r="B167" s="43">
        <v>1165</v>
      </c>
      <c r="C167" s="43">
        <v>994</v>
      </c>
      <c r="D167" s="43">
        <v>1127</v>
      </c>
      <c r="E167" s="43">
        <v>909</v>
      </c>
      <c r="F167" s="43">
        <v>802</v>
      </c>
      <c r="G167" s="43">
        <v>879</v>
      </c>
      <c r="H167" s="43">
        <v>687</v>
      </c>
      <c r="I167" s="43">
        <v>782</v>
      </c>
      <c r="J167" s="43">
        <v>881</v>
      </c>
      <c r="K167" s="43">
        <v>1375</v>
      </c>
      <c r="L167" s="43">
        <v>1281</v>
      </c>
      <c r="M167" s="43">
        <v>1197</v>
      </c>
      <c r="N167" s="43">
        <v>1598</v>
      </c>
      <c r="O167" s="43">
        <v>1895</v>
      </c>
      <c r="P167" s="43">
        <v>2200</v>
      </c>
      <c r="Q167" s="43">
        <v>2755</v>
      </c>
      <c r="R167" s="43">
        <v>2735</v>
      </c>
      <c r="S167" s="43">
        <v>2485</v>
      </c>
      <c r="T167" s="43">
        <v>3271</v>
      </c>
      <c r="U167" s="135"/>
    </row>
    <row r="168" spans="1:21" ht="12.75">
      <c r="A168" s="9" t="s">
        <v>483</v>
      </c>
      <c r="B168" s="43">
        <v>729</v>
      </c>
      <c r="C168" s="43">
        <v>762</v>
      </c>
      <c r="D168" s="43">
        <v>732</v>
      </c>
      <c r="E168" s="43">
        <v>488</v>
      </c>
      <c r="F168" s="43">
        <v>421</v>
      </c>
      <c r="G168" s="43">
        <v>323</v>
      </c>
      <c r="H168" s="43">
        <v>292</v>
      </c>
      <c r="I168" s="43">
        <v>276</v>
      </c>
      <c r="J168" s="43">
        <v>262</v>
      </c>
      <c r="K168" s="43">
        <v>267</v>
      </c>
      <c r="L168" s="43">
        <v>271</v>
      </c>
      <c r="M168" s="43">
        <v>279</v>
      </c>
      <c r="N168" s="43">
        <v>285</v>
      </c>
      <c r="O168" s="43">
        <v>276</v>
      </c>
      <c r="P168" s="43">
        <v>254</v>
      </c>
      <c r="Q168" s="43">
        <v>268</v>
      </c>
      <c r="R168" s="43">
        <v>272</v>
      </c>
      <c r="S168" s="43">
        <v>272</v>
      </c>
      <c r="T168" s="43">
        <v>233</v>
      </c>
      <c r="U168" s="135"/>
    </row>
    <row r="169" spans="1:21" ht="25.5">
      <c r="A169" s="9" t="s">
        <v>484</v>
      </c>
      <c r="B169" s="43">
        <v>18845</v>
      </c>
      <c r="C169" s="43">
        <v>16834</v>
      </c>
      <c r="D169" s="43">
        <v>15030</v>
      </c>
      <c r="E169" s="43">
        <v>12527</v>
      </c>
      <c r="F169" s="43">
        <v>11336</v>
      </c>
      <c r="G169" s="43">
        <v>9851</v>
      </c>
      <c r="H169" s="43">
        <v>8832</v>
      </c>
      <c r="I169" s="43">
        <v>8459</v>
      </c>
      <c r="J169" s="43">
        <v>9160</v>
      </c>
      <c r="K169" s="43">
        <v>9005</v>
      </c>
      <c r="L169" s="43">
        <v>8575</v>
      </c>
      <c r="M169" s="43">
        <v>8388</v>
      </c>
      <c r="N169" s="43">
        <v>8395</v>
      </c>
      <c r="O169" s="39">
        <v>8219</v>
      </c>
      <c r="P169" s="43">
        <v>7967</v>
      </c>
      <c r="Q169" s="43">
        <v>7815</v>
      </c>
      <c r="R169" s="43">
        <v>7759</v>
      </c>
      <c r="S169" s="43">
        <v>7483</v>
      </c>
      <c r="T169" s="43">
        <v>7213</v>
      </c>
      <c r="U169" s="135"/>
    </row>
    <row r="170" spans="1:21" ht="25.5">
      <c r="A170" s="9" t="s">
        <v>485</v>
      </c>
      <c r="B170" s="43">
        <v>2641</v>
      </c>
      <c r="C170" s="43">
        <v>1829</v>
      </c>
      <c r="D170" s="43">
        <v>1746</v>
      </c>
      <c r="E170" s="43">
        <v>1530</v>
      </c>
      <c r="F170" s="43">
        <v>1372</v>
      </c>
      <c r="G170" s="43">
        <v>1262</v>
      </c>
      <c r="H170" s="43">
        <v>1370</v>
      </c>
      <c r="I170" s="43">
        <v>1403</v>
      </c>
      <c r="J170" s="43">
        <v>1509</v>
      </c>
      <c r="K170" s="43">
        <v>1628</v>
      </c>
      <c r="L170" s="43">
        <v>1793</v>
      </c>
      <c r="M170" s="43">
        <v>1958</v>
      </c>
      <c r="N170" s="43">
        <v>2167</v>
      </c>
      <c r="O170" s="43">
        <v>2233</v>
      </c>
      <c r="P170" s="43">
        <v>2419</v>
      </c>
      <c r="Q170" s="43">
        <v>2557</v>
      </c>
      <c r="R170" s="43">
        <v>2739</v>
      </c>
      <c r="S170" s="43">
        <v>2845</v>
      </c>
      <c r="T170" s="43">
        <v>2779</v>
      </c>
      <c r="U170" s="135"/>
    </row>
    <row r="171" spans="1:21" ht="12.75">
      <c r="A171" s="9" t="s">
        <v>486</v>
      </c>
      <c r="B171" s="43">
        <v>3425</v>
      </c>
      <c r="C171" s="43">
        <v>3923</v>
      </c>
      <c r="D171" s="43">
        <v>3918</v>
      </c>
      <c r="E171" s="43">
        <v>2736</v>
      </c>
      <c r="F171" s="43">
        <v>3155</v>
      </c>
      <c r="G171" s="43">
        <v>3294</v>
      </c>
      <c r="H171" s="43">
        <v>3778</v>
      </c>
      <c r="I171" s="43">
        <v>4745</v>
      </c>
      <c r="J171" s="43">
        <v>6808</v>
      </c>
      <c r="K171" s="43">
        <v>6077</v>
      </c>
      <c r="L171" s="43">
        <v>6590</v>
      </c>
      <c r="M171" s="43">
        <v>6167</v>
      </c>
      <c r="N171" s="43">
        <v>5841</v>
      </c>
      <c r="O171" s="43">
        <v>4828</v>
      </c>
      <c r="P171" s="43">
        <v>5600</v>
      </c>
      <c r="Q171" s="43">
        <v>5833</v>
      </c>
      <c r="R171" s="43">
        <v>6112</v>
      </c>
      <c r="S171" s="43">
        <v>5873</v>
      </c>
      <c r="T171" s="43">
        <v>5023</v>
      </c>
      <c r="U171" s="135"/>
    </row>
    <row r="172" spans="1:22" ht="14.25">
      <c r="A172" s="503" t="s">
        <v>14</v>
      </c>
      <c r="B172" s="503"/>
      <c r="C172" s="503"/>
      <c r="D172" s="503"/>
      <c r="E172" s="503"/>
      <c r="F172" s="503"/>
      <c r="G172" s="503"/>
      <c r="H172" s="503"/>
      <c r="I172" s="503"/>
      <c r="J172" s="503"/>
      <c r="K172" s="503"/>
      <c r="L172" s="503"/>
      <c r="M172" s="503"/>
      <c r="N172" s="503"/>
      <c r="O172" s="503"/>
      <c r="P172" s="503"/>
      <c r="Q172" s="503"/>
      <c r="R172" s="503"/>
      <c r="S172" s="503"/>
      <c r="T172" s="503"/>
      <c r="U172" s="485"/>
      <c r="V172" s="485"/>
    </row>
    <row r="173" spans="1:22" ht="38.25">
      <c r="A173" s="267" t="s">
        <v>204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43">
        <v>3460</v>
      </c>
      <c r="U173" s="43">
        <v>3931</v>
      </c>
      <c r="V173" s="19">
        <v>4239</v>
      </c>
    </row>
    <row r="174" spans="1:22" ht="38.25">
      <c r="A174" s="267" t="s">
        <v>927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43">
        <v>3201</v>
      </c>
      <c r="U174" s="43">
        <v>3068</v>
      </c>
      <c r="V174" s="19">
        <v>3073</v>
      </c>
    </row>
    <row r="175" spans="1:22" ht="25.5">
      <c r="A175" s="267" t="s">
        <v>1530</v>
      </c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43">
        <v>225</v>
      </c>
      <c r="U175" s="43">
        <v>208</v>
      </c>
      <c r="V175" s="19">
        <v>220</v>
      </c>
    </row>
    <row r="176" spans="1:22" ht="25.5">
      <c r="A176" s="27" t="s">
        <v>484</v>
      </c>
      <c r="B176" s="288"/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43">
        <v>7287</v>
      </c>
      <c r="U176" s="43">
        <v>7144</v>
      </c>
      <c r="V176" s="19">
        <v>7049</v>
      </c>
    </row>
    <row r="177" spans="1:22" ht="25.5">
      <c r="A177" s="27" t="s">
        <v>485</v>
      </c>
      <c r="B177" s="288"/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43">
        <v>2749</v>
      </c>
      <c r="U177" s="43">
        <v>2843</v>
      </c>
      <c r="V177" s="19">
        <v>3021</v>
      </c>
    </row>
    <row r="178" spans="1:22" ht="38.25">
      <c r="A178" s="267" t="s">
        <v>1531</v>
      </c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43">
        <v>5077</v>
      </c>
      <c r="U178" s="43">
        <v>4750</v>
      </c>
      <c r="V178" s="19">
        <v>7124</v>
      </c>
    </row>
    <row r="179" spans="1:21" ht="12.75">
      <c r="A179" s="170" t="s">
        <v>487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98"/>
      <c r="T179" s="155"/>
      <c r="U179" s="135"/>
    </row>
    <row r="180" spans="1:22" ht="14.25">
      <c r="A180" s="503" t="s">
        <v>1235</v>
      </c>
      <c r="B180" s="503"/>
      <c r="C180" s="503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485"/>
      <c r="V180" s="485"/>
    </row>
    <row r="181" spans="1:21" ht="28.5">
      <c r="A181" s="9" t="s">
        <v>488</v>
      </c>
      <c r="B181" s="43">
        <v>5295</v>
      </c>
      <c r="C181" s="43">
        <v>3292</v>
      </c>
      <c r="D181" s="43">
        <v>2327</v>
      </c>
      <c r="E181" s="43">
        <v>1529</v>
      </c>
      <c r="F181" s="43">
        <v>1240</v>
      </c>
      <c r="G181" s="43">
        <v>1023</v>
      </c>
      <c r="H181" s="43">
        <v>1186</v>
      </c>
      <c r="I181" s="43">
        <v>1080</v>
      </c>
      <c r="J181" s="43">
        <v>1258</v>
      </c>
      <c r="K181" s="43">
        <v>1822</v>
      </c>
      <c r="L181" s="43">
        <v>2094</v>
      </c>
      <c r="M181" s="43">
        <v>2264</v>
      </c>
      <c r="N181" s="43">
        <v>2329</v>
      </c>
      <c r="O181" s="43">
        <v>2149</v>
      </c>
      <c r="P181" s="43">
        <v>2225</v>
      </c>
      <c r="Q181" s="43">
        <v>2222</v>
      </c>
      <c r="R181" s="43">
        <v>2108</v>
      </c>
      <c r="S181" s="43">
        <v>1915</v>
      </c>
      <c r="T181" s="43">
        <v>1477</v>
      </c>
      <c r="U181" s="135"/>
    </row>
    <row r="182" spans="1:21" ht="15.75" customHeight="1">
      <c r="A182" s="9" t="s">
        <v>489</v>
      </c>
      <c r="B182" s="43">
        <v>386</v>
      </c>
      <c r="C182" s="43">
        <v>277</v>
      </c>
      <c r="D182" s="50">
        <v>206</v>
      </c>
      <c r="E182" s="43">
        <v>91.1</v>
      </c>
      <c r="F182" s="43">
        <v>72.2</v>
      </c>
      <c r="G182" s="43">
        <v>50.3</v>
      </c>
      <c r="H182" s="43">
        <v>46.8</v>
      </c>
      <c r="I182" s="43">
        <v>39.3</v>
      </c>
      <c r="J182" s="43">
        <v>47.8</v>
      </c>
      <c r="K182" s="43">
        <v>54.6</v>
      </c>
      <c r="L182" s="43">
        <v>56.5</v>
      </c>
      <c r="M182" s="43">
        <v>47.9</v>
      </c>
      <c r="N182" s="43">
        <v>44.6</v>
      </c>
      <c r="O182" s="48">
        <v>36</v>
      </c>
      <c r="P182" s="43">
        <v>30.3</v>
      </c>
      <c r="Q182" s="48">
        <v>29</v>
      </c>
      <c r="R182" s="43">
        <v>28.7</v>
      </c>
      <c r="S182" s="48">
        <v>23.9</v>
      </c>
      <c r="T182" s="43">
        <v>18.1</v>
      </c>
      <c r="U182" s="135"/>
    </row>
    <row r="183" spans="1:21" ht="18.75" customHeight="1">
      <c r="A183" s="9" t="s">
        <v>490</v>
      </c>
      <c r="B183" s="95">
        <v>947</v>
      </c>
      <c r="C183" s="95">
        <v>731</v>
      </c>
      <c r="D183" s="43">
        <v>596</v>
      </c>
      <c r="E183" s="43">
        <v>246</v>
      </c>
      <c r="F183" s="43">
        <v>198</v>
      </c>
      <c r="G183" s="43">
        <v>139</v>
      </c>
      <c r="H183" s="43">
        <v>134</v>
      </c>
      <c r="I183" s="43">
        <v>111</v>
      </c>
      <c r="J183" s="43">
        <v>146</v>
      </c>
      <c r="K183" s="43">
        <v>178</v>
      </c>
      <c r="L183" s="43">
        <v>176</v>
      </c>
      <c r="M183" s="43">
        <v>141</v>
      </c>
      <c r="N183" s="43">
        <v>145</v>
      </c>
      <c r="O183" s="43">
        <v>139</v>
      </c>
      <c r="P183" s="43">
        <v>126</v>
      </c>
      <c r="Q183" s="43">
        <v>136</v>
      </c>
      <c r="R183" s="43">
        <v>141</v>
      </c>
      <c r="S183" s="43">
        <v>114</v>
      </c>
      <c r="T183" s="43">
        <v>91.3</v>
      </c>
      <c r="U183" s="135"/>
    </row>
    <row r="184" spans="1:21" ht="12.75">
      <c r="A184" s="9" t="s">
        <v>1141</v>
      </c>
      <c r="B184" s="95">
        <v>336</v>
      </c>
      <c r="C184" s="43">
        <v>220</v>
      </c>
      <c r="D184" s="43">
        <v>146</v>
      </c>
      <c r="E184" s="43">
        <v>76.5</v>
      </c>
      <c r="F184" s="43">
        <v>51.6</v>
      </c>
      <c r="G184" s="43">
        <v>36.8</v>
      </c>
      <c r="H184" s="48">
        <v>33</v>
      </c>
      <c r="I184" s="43">
        <v>23.8</v>
      </c>
      <c r="J184" s="43">
        <v>29.9</v>
      </c>
      <c r="K184" s="43">
        <v>32.9</v>
      </c>
      <c r="L184" s="48">
        <v>37</v>
      </c>
      <c r="M184" s="43">
        <v>42.2</v>
      </c>
      <c r="N184" s="43">
        <v>47.4</v>
      </c>
      <c r="O184" s="43">
        <v>46.4</v>
      </c>
      <c r="P184" s="43">
        <v>47.2</v>
      </c>
      <c r="Q184" s="43">
        <v>57.3</v>
      </c>
      <c r="R184" s="43">
        <v>54.2</v>
      </c>
      <c r="S184" s="43">
        <v>56.5</v>
      </c>
      <c r="T184" s="43">
        <v>57.5</v>
      </c>
      <c r="U184" s="135"/>
    </row>
    <row r="185" spans="1:22" ht="14.25">
      <c r="A185" s="503" t="s">
        <v>14</v>
      </c>
      <c r="B185" s="503"/>
      <c r="C185" s="503"/>
      <c r="D185" s="503"/>
      <c r="E185" s="503"/>
      <c r="F185" s="503"/>
      <c r="G185" s="503"/>
      <c r="H185" s="503"/>
      <c r="I185" s="503"/>
      <c r="J185" s="503"/>
      <c r="K185" s="503"/>
      <c r="L185" s="503"/>
      <c r="M185" s="503"/>
      <c r="N185" s="503"/>
      <c r="O185" s="503"/>
      <c r="P185" s="503"/>
      <c r="Q185" s="503"/>
      <c r="R185" s="503"/>
      <c r="S185" s="503"/>
      <c r="T185" s="503"/>
      <c r="U185" s="485"/>
      <c r="V185" s="485"/>
    </row>
    <row r="186" spans="1:22" ht="28.5">
      <c r="A186" s="9" t="s">
        <v>488</v>
      </c>
      <c r="B186" s="288"/>
      <c r="C186" s="288"/>
      <c r="D186" s="288"/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43"/>
      <c r="T186" s="43">
        <v>1453</v>
      </c>
      <c r="U186" s="43">
        <v>1542</v>
      </c>
      <c r="V186" s="19">
        <v>1237</v>
      </c>
    </row>
    <row r="187" spans="1:22" ht="15.75">
      <c r="A187" s="9" t="s">
        <v>489</v>
      </c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43"/>
      <c r="T187" s="43">
        <v>17.9</v>
      </c>
      <c r="U187" s="43">
        <v>15.8</v>
      </c>
      <c r="V187" s="19">
        <v>14.4</v>
      </c>
    </row>
    <row r="188" spans="1:22" ht="41.25">
      <c r="A188" s="9" t="s">
        <v>393</v>
      </c>
      <c r="B188" s="288"/>
      <c r="C188" s="288"/>
      <c r="D188" s="288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43"/>
      <c r="T188" s="43">
        <v>109</v>
      </c>
      <c r="U188" s="43">
        <v>115</v>
      </c>
      <c r="V188" s="19">
        <v>100</v>
      </c>
    </row>
    <row r="189" spans="1:22" ht="14.25">
      <c r="A189" s="9" t="s">
        <v>1141</v>
      </c>
      <c r="B189" s="288"/>
      <c r="C189" s="288"/>
      <c r="D189" s="288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43"/>
      <c r="T189" s="43">
        <v>82.7</v>
      </c>
      <c r="U189" s="43">
        <v>103</v>
      </c>
      <c r="V189" s="19">
        <v>111</v>
      </c>
    </row>
    <row r="190" spans="1:21" ht="25.5">
      <c r="A190" s="170" t="s">
        <v>491</v>
      </c>
      <c r="B190" s="43"/>
      <c r="C190" s="43"/>
      <c r="D190" s="43"/>
      <c r="E190" s="43"/>
      <c r="F190" s="43"/>
      <c r="G190" s="48"/>
      <c r="H190" s="43"/>
      <c r="I190" s="43"/>
      <c r="J190" s="43"/>
      <c r="K190" s="48"/>
      <c r="L190" s="43"/>
      <c r="M190" s="43"/>
      <c r="N190" s="43"/>
      <c r="O190" s="43"/>
      <c r="P190" s="43"/>
      <c r="Q190" s="43"/>
      <c r="R190" s="43"/>
      <c r="T190" s="135"/>
      <c r="U190" s="135"/>
    </row>
    <row r="191" spans="1:22" ht="14.25">
      <c r="A191" s="503" t="s">
        <v>1235</v>
      </c>
      <c r="B191" s="503"/>
      <c r="C191" s="503"/>
      <c r="D191" s="503"/>
      <c r="E191" s="503"/>
      <c r="F191" s="503"/>
      <c r="G191" s="503"/>
      <c r="H191" s="503"/>
      <c r="I191" s="503"/>
      <c r="J191" s="503"/>
      <c r="K191" s="503"/>
      <c r="L191" s="503"/>
      <c r="M191" s="503"/>
      <c r="N191" s="503"/>
      <c r="O191" s="503"/>
      <c r="P191" s="503"/>
      <c r="Q191" s="503"/>
      <c r="R191" s="503"/>
      <c r="S191" s="503"/>
      <c r="T191" s="503"/>
      <c r="U191" s="485"/>
      <c r="V191" s="485"/>
    </row>
    <row r="192" spans="1:21" ht="15.75">
      <c r="A192" s="9" t="s">
        <v>1974</v>
      </c>
      <c r="B192" s="95">
        <v>65772.6</v>
      </c>
      <c r="C192" s="43">
        <v>53367.3</v>
      </c>
      <c r="D192" s="43">
        <v>40892</v>
      </c>
      <c r="E192" s="43">
        <v>30723.9</v>
      </c>
      <c r="F192" s="43">
        <v>26465.3</v>
      </c>
      <c r="G192" s="43">
        <v>21913.1</v>
      </c>
      <c r="H192" s="43">
        <v>19622.2</v>
      </c>
      <c r="I192" s="43">
        <v>18536.8</v>
      </c>
      <c r="J192" s="43">
        <v>19163.8</v>
      </c>
      <c r="K192" s="43">
        <v>20003.3</v>
      </c>
      <c r="L192" s="43">
        <v>19045.1</v>
      </c>
      <c r="M192" s="43">
        <v>18590.3</v>
      </c>
      <c r="N192" s="43">
        <v>20154.5</v>
      </c>
      <c r="O192" s="43">
        <v>21214</v>
      </c>
      <c r="P192" s="43">
        <v>22033.5</v>
      </c>
      <c r="Q192" s="43">
        <v>22193.7</v>
      </c>
      <c r="R192" s="43">
        <v>24257.8</v>
      </c>
      <c r="S192" s="43">
        <v>21617.8</v>
      </c>
      <c r="T192" s="43">
        <v>18993.3</v>
      </c>
      <c r="U192" s="135"/>
    </row>
    <row r="193" spans="1:21" ht="15.75">
      <c r="A193" s="9" t="s">
        <v>1975</v>
      </c>
      <c r="B193" s="95">
        <v>1519.7</v>
      </c>
      <c r="C193" s="95">
        <v>1268.2</v>
      </c>
      <c r="D193" s="43">
        <v>1042.2</v>
      </c>
      <c r="E193" s="43">
        <v>889.5</v>
      </c>
      <c r="F193" s="43">
        <v>939.2</v>
      </c>
      <c r="G193" s="43">
        <v>971.8</v>
      </c>
      <c r="H193" s="43">
        <v>943</v>
      </c>
      <c r="I193" s="43">
        <v>1101.8</v>
      </c>
      <c r="J193" s="43">
        <v>1324</v>
      </c>
      <c r="K193" s="43">
        <v>1484.4</v>
      </c>
      <c r="L193" s="43">
        <v>1589.7</v>
      </c>
      <c r="M193" s="43">
        <v>1821.4</v>
      </c>
      <c r="N193" s="43">
        <v>1977.6</v>
      </c>
      <c r="O193" s="43">
        <v>2247.7</v>
      </c>
      <c r="P193" s="43">
        <v>2555.6</v>
      </c>
      <c r="Q193" s="43">
        <v>2615.2</v>
      </c>
      <c r="R193" s="43">
        <v>2776.8</v>
      </c>
      <c r="S193" s="43">
        <v>2592</v>
      </c>
      <c r="T193" s="43">
        <v>2128.3</v>
      </c>
      <c r="U193" s="135"/>
    </row>
    <row r="194" spans="1:21" ht="28.5">
      <c r="A194" s="9" t="s">
        <v>329</v>
      </c>
      <c r="B194" s="95">
        <v>5409.4</v>
      </c>
      <c r="C194" s="43">
        <v>4522.4</v>
      </c>
      <c r="D194" s="43">
        <v>3940.8</v>
      </c>
      <c r="E194" s="43">
        <v>2625.5</v>
      </c>
      <c r="F194" s="43">
        <v>2205.6</v>
      </c>
      <c r="G194" s="43">
        <v>1471.6</v>
      </c>
      <c r="H194" s="43">
        <v>1490</v>
      </c>
      <c r="I194" s="43">
        <v>1567.9</v>
      </c>
      <c r="J194" s="43">
        <v>1986.5</v>
      </c>
      <c r="K194" s="43">
        <v>2334.8</v>
      </c>
      <c r="L194" s="43">
        <v>2545</v>
      </c>
      <c r="M194" s="43">
        <v>2743.7</v>
      </c>
      <c r="N194" s="43">
        <v>3203.7</v>
      </c>
      <c r="O194" s="43">
        <v>3637.7</v>
      </c>
      <c r="P194" s="43">
        <v>3929.9</v>
      </c>
      <c r="Q194" s="43">
        <v>4717.5</v>
      </c>
      <c r="R194" s="43">
        <v>5500.8</v>
      </c>
      <c r="S194" s="43">
        <v>5750.7</v>
      </c>
      <c r="T194" s="43">
        <v>4599.5</v>
      </c>
      <c r="U194" s="135"/>
    </row>
    <row r="195" spans="1:21" ht="28.5">
      <c r="A195" s="9" t="s">
        <v>330</v>
      </c>
      <c r="B195" s="95">
        <v>474.1</v>
      </c>
      <c r="C195" s="43">
        <v>426.5</v>
      </c>
      <c r="D195" s="43">
        <v>362.1</v>
      </c>
      <c r="E195" s="43">
        <v>239.8</v>
      </c>
      <c r="F195" s="43">
        <v>233.9</v>
      </c>
      <c r="G195" s="43">
        <v>183.8</v>
      </c>
      <c r="H195" s="43">
        <v>197.4</v>
      </c>
      <c r="I195" s="43">
        <v>194.2</v>
      </c>
      <c r="J195" s="43">
        <v>242.7</v>
      </c>
      <c r="K195" s="43">
        <v>278.1</v>
      </c>
      <c r="L195" s="43">
        <v>283.1</v>
      </c>
      <c r="M195" s="43">
        <v>310.3</v>
      </c>
      <c r="N195" s="43">
        <v>324.5</v>
      </c>
      <c r="O195" s="48">
        <v>348</v>
      </c>
      <c r="P195" s="48">
        <v>413</v>
      </c>
      <c r="Q195" s="43">
        <v>439.2</v>
      </c>
      <c r="R195" s="43">
        <v>480.6</v>
      </c>
      <c r="S195" s="43">
        <v>479.2</v>
      </c>
      <c r="T195" s="43">
        <v>372.9</v>
      </c>
      <c r="U195" s="135"/>
    </row>
    <row r="196" spans="1:22" ht="14.25">
      <c r="A196" s="503" t="s">
        <v>14</v>
      </c>
      <c r="B196" s="503"/>
      <c r="C196" s="503"/>
      <c r="D196" s="503"/>
      <c r="E196" s="503"/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503"/>
      <c r="Q196" s="503"/>
      <c r="R196" s="503"/>
      <c r="S196" s="503"/>
      <c r="T196" s="503"/>
      <c r="U196" s="485"/>
      <c r="V196" s="485"/>
    </row>
    <row r="197" spans="1:22" ht="41.25">
      <c r="A197" s="9" t="s">
        <v>394</v>
      </c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43">
        <v>18326.2</v>
      </c>
      <c r="U197" s="43">
        <v>19086.8</v>
      </c>
      <c r="V197" s="19">
        <v>21046.6</v>
      </c>
    </row>
    <row r="198" spans="1:22" ht="41.25">
      <c r="A198" s="29" t="s">
        <v>1114</v>
      </c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43">
        <v>2120.8</v>
      </c>
      <c r="U198" s="43">
        <v>2686.5</v>
      </c>
      <c r="V198" s="19">
        <v>3039.6</v>
      </c>
    </row>
    <row r="199" spans="1:22" ht="54">
      <c r="A199" s="9" t="s">
        <v>1113</v>
      </c>
      <c r="B199" s="288"/>
      <c r="C199" s="288"/>
      <c r="D199" s="288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43">
        <v>4604.9</v>
      </c>
      <c r="U199" s="43">
        <v>5465.9</v>
      </c>
      <c r="V199" s="19">
        <v>6528.1</v>
      </c>
    </row>
    <row r="200" spans="1:22" ht="42" customHeight="1">
      <c r="A200" s="9" t="s">
        <v>1111</v>
      </c>
      <c r="B200" s="288"/>
      <c r="C200" s="288"/>
      <c r="D200" s="288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43">
        <v>372.9</v>
      </c>
      <c r="U200" s="43">
        <v>397.7</v>
      </c>
      <c r="V200" s="28">
        <v>464</v>
      </c>
    </row>
    <row r="201" spans="1:22" ht="38.25">
      <c r="A201" s="170" t="s">
        <v>1078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155"/>
      <c r="U201" s="135"/>
      <c r="V201" s="204"/>
    </row>
    <row r="202" spans="1:22" ht="14.25">
      <c r="A202" s="503" t="s">
        <v>1235</v>
      </c>
      <c r="B202" s="503"/>
      <c r="C202" s="503"/>
      <c r="D202" s="503"/>
      <c r="E202" s="503"/>
      <c r="F202" s="503"/>
      <c r="G202" s="503"/>
      <c r="H202" s="503"/>
      <c r="I202" s="503"/>
      <c r="J202" s="503"/>
      <c r="K202" s="503"/>
      <c r="L202" s="503"/>
      <c r="M202" s="503"/>
      <c r="N202" s="503"/>
      <c r="O202" s="503"/>
      <c r="P202" s="503"/>
      <c r="Q202" s="503"/>
      <c r="R202" s="503"/>
      <c r="S202" s="503"/>
      <c r="T202" s="503"/>
      <c r="U202" s="485"/>
      <c r="V202" s="485"/>
    </row>
    <row r="203" spans="1:22" ht="12.75">
      <c r="A203" s="9" t="s">
        <v>1079</v>
      </c>
      <c r="B203" s="95">
        <v>4764.7</v>
      </c>
      <c r="C203" s="43">
        <v>3608.1</v>
      </c>
      <c r="D203" s="43">
        <v>2884.5</v>
      </c>
      <c r="E203" s="43">
        <v>2216.1</v>
      </c>
      <c r="F203" s="43">
        <v>2772.6</v>
      </c>
      <c r="G203" s="43">
        <v>2302</v>
      </c>
      <c r="H203" s="43">
        <v>2225.8</v>
      </c>
      <c r="I203" s="43">
        <v>2453.1</v>
      </c>
      <c r="J203" s="43">
        <v>2968.4</v>
      </c>
      <c r="K203" s="43">
        <v>3326.4</v>
      </c>
      <c r="L203" s="43">
        <v>3442.3</v>
      </c>
      <c r="M203" s="43">
        <v>3551.8</v>
      </c>
      <c r="N203" s="43">
        <v>3681.6</v>
      </c>
      <c r="O203" s="43">
        <v>3903.2</v>
      </c>
      <c r="P203" s="43">
        <v>4001</v>
      </c>
      <c r="Q203" s="43">
        <v>4037.9</v>
      </c>
      <c r="R203" s="43">
        <v>4083.9</v>
      </c>
      <c r="S203" s="124">
        <v>4006.5</v>
      </c>
      <c r="T203" s="43">
        <v>3937.4</v>
      </c>
      <c r="V203" s="204"/>
    </row>
    <row r="204" spans="1:22" ht="12.75">
      <c r="A204" s="27" t="s">
        <v>1080</v>
      </c>
      <c r="B204" s="95">
        <v>2619.2</v>
      </c>
      <c r="C204" s="95">
        <v>2156.7</v>
      </c>
      <c r="D204" s="95">
        <v>1606.6</v>
      </c>
      <c r="E204" s="95">
        <v>1195.6</v>
      </c>
      <c r="F204" s="95">
        <v>1300.6</v>
      </c>
      <c r="G204" s="95">
        <v>921.8</v>
      </c>
      <c r="H204" s="95">
        <v>1113.5</v>
      </c>
      <c r="I204" s="95">
        <v>1143.5</v>
      </c>
      <c r="J204" s="95">
        <v>1579</v>
      </c>
      <c r="K204" s="95">
        <v>1985.5</v>
      </c>
      <c r="L204" s="95">
        <v>2183.1</v>
      </c>
      <c r="M204" s="95">
        <v>2427.8</v>
      </c>
      <c r="N204" s="95">
        <v>2695.5</v>
      </c>
      <c r="O204" s="95">
        <v>2926.5</v>
      </c>
      <c r="P204" s="95">
        <v>3124.6</v>
      </c>
      <c r="Q204" s="95">
        <v>3396</v>
      </c>
      <c r="R204" s="95">
        <v>3497.5</v>
      </c>
      <c r="S204" s="95">
        <v>3695.7</v>
      </c>
      <c r="T204" s="43">
        <v>3457.9</v>
      </c>
      <c r="V204" s="204"/>
    </row>
    <row r="205" spans="1:22" ht="14.25">
      <c r="A205" s="503" t="s">
        <v>14</v>
      </c>
      <c r="B205" s="503"/>
      <c r="C205" s="503"/>
      <c r="D205" s="503"/>
      <c r="E205" s="503"/>
      <c r="F205" s="503"/>
      <c r="G205" s="503"/>
      <c r="H205" s="503"/>
      <c r="I205" s="503"/>
      <c r="J205" s="503"/>
      <c r="K205" s="503"/>
      <c r="L205" s="503"/>
      <c r="M205" s="503"/>
      <c r="N205" s="503"/>
      <c r="O205" s="503"/>
      <c r="P205" s="503"/>
      <c r="Q205" s="503"/>
      <c r="R205" s="503"/>
      <c r="S205" s="503"/>
      <c r="T205" s="503"/>
      <c r="U205" s="485"/>
      <c r="V205" s="485"/>
    </row>
    <row r="206" spans="1:22" ht="12.75">
      <c r="A206" s="27" t="s">
        <v>1193</v>
      </c>
      <c r="B206" s="371"/>
      <c r="C206" s="371"/>
      <c r="D206" s="371"/>
      <c r="E206" s="371"/>
      <c r="F206" s="371"/>
      <c r="G206" s="371"/>
      <c r="H206" s="371"/>
      <c r="I206" s="371"/>
      <c r="J206" s="371"/>
      <c r="K206" s="371"/>
      <c r="L206" s="372"/>
      <c r="M206" s="372"/>
      <c r="N206" s="372"/>
      <c r="O206" s="372"/>
      <c r="P206" s="372"/>
      <c r="Q206" s="372"/>
      <c r="R206" s="372"/>
      <c r="S206" s="372"/>
      <c r="T206" s="371">
        <v>7308.6</v>
      </c>
      <c r="U206" s="371">
        <v>7582.7</v>
      </c>
      <c r="V206" s="19">
        <v>7580.2</v>
      </c>
    </row>
    <row r="207" spans="1:21" ht="15.75" customHeight="1">
      <c r="A207" s="170" t="s">
        <v>1081</v>
      </c>
      <c r="B207" s="77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155"/>
      <c r="U207" s="135"/>
    </row>
    <row r="208" spans="1:22" ht="14.25">
      <c r="A208" s="503" t="s">
        <v>1235</v>
      </c>
      <c r="B208" s="503"/>
      <c r="C208" s="503"/>
      <c r="D208" s="503"/>
      <c r="E208" s="503"/>
      <c r="F208" s="503"/>
      <c r="G208" s="503"/>
      <c r="H208" s="503"/>
      <c r="I208" s="503"/>
      <c r="J208" s="503"/>
      <c r="K208" s="503"/>
      <c r="L208" s="503"/>
      <c r="M208" s="503"/>
      <c r="N208" s="503"/>
      <c r="O208" s="503"/>
      <c r="P208" s="503"/>
      <c r="Q208" s="503"/>
      <c r="R208" s="503"/>
      <c r="S208" s="503"/>
      <c r="T208" s="503"/>
      <c r="U208" s="485"/>
      <c r="V208" s="485"/>
    </row>
    <row r="209" spans="1:21" ht="12.75">
      <c r="A209" s="9" t="s">
        <v>1082</v>
      </c>
      <c r="B209" s="95">
        <v>287</v>
      </c>
      <c r="C209" s="57">
        <v>256</v>
      </c>
      <c r="D209" s="57">
        <v>223</v>
      </c>
      <c r="E209" s="57">
        <v>186</v>
      </c>
      <c r="F209" s="57">
        <v>182</v>
      </c>
      <c r="G209" s="57">
        <v>176</v>
      </c>
      <c r="H209" s="57">
        <v>177</v>
      </c>
      <c r="I209" s="57">
        <v>164</v>
      </c>
      <c r="J209" s="57">
        <v>169</v>
      </c>
      <c r="K209" s="57">
        <v>173</v>
      </c>
      <c r="L209" s="57">
        <v>179</v>
      </c>
      <c r="M209" s="57">
        <v>185</v>
      </c>
      <c r="N209" s="57">
        <v>190</v>
      </c>
      <c r="O209" s="57">
        <v>195</v>
      </c>
      <c r="P209" s="57">
        <v>208</v>
      </c>
      <c r="Q209" s="57">
        <v>220</v>
      </c>
      <c r="R209" s="57">
        <v>229</v>
      </c>
      <c r="S209" s="57">
        <v>237</v>
      </c>
      <c r="T209" s="43">
        <v>236</v>
      </c>
      <c r="U209" s="135"/>
    </row>
    <row r="210" spans="1:21" ht="12.75">
      <c r="A210" s="9" t="s">
        <v>1083</v>
      </c>
      <c r="B210" s="95">
        <v>46.7</v>
      </c>
      <c r="C210" s="43">
        <v>42.3</v>
      </c>
      <c r="D210" s="43">
        <v>36.9</v>
      </c>
      <c r="E210" s="43">
        <v>31.1</v>
      </c>
      <c r="F210" s="43">
        <v>32.8</v>
      </c>
      <c r="G210" s="43">
        <v>31.2</v>
      </c>
      <c r="H210" s="48">
        <v>32</v>
      </c>
      <c r="I210" s="43">
        <v>28.9</v>
      </c>
      <c r="J210" s="43">
        <v>31.6</v>
      </c>
      <c r="K210" s="43">
        <v>32.8</v>
      </c>
      <c r="L210" s="43">
        <v>34.6</v>
      </c>
      <c r="M210" s="43">
        <v>37.5</v>
      </c>
      <c r="N210" s="43">
        <v>38.9</v>
      </c>
      <c r="O210" s="43">
        <v>40.4</v>
      </c>
      <c r="P210" s="43">
        <v>45.1</v>
      </c>
      <c r="Q210" s="43">
        <v>47.7</v>
      </c>
      <c r="R210" s="43">
        <v>50.5</v>
      </c>
      <c r="S210" s="43">
        <v>51.8</v>
      </c>
      <c r="T210" s="43">
        <v>51.6</v>
      </c>
      <c r="U210" s="135"/>
    </row>
    <row r="211" spans="1:21" ht="25.5">
      <c r="A211" s="9" t="s">
        <v>1084</v>
      </c>
      <c r="B211" s="95">
        <v>38.8</v>
      </c>
      <c r="C211" s="43">
        <v>35.3</v>
      </c>
      <c r="D211" s="43">
        <v>30.1</v>
      </c>
      <c r="E211" s="43">
        <v>26.8</v>
      </c>
      <c r="F211" s="43">
        <v>28.1</v>
      </c>
      <c r="G211" s="43">
        <v>26.8</v>
      </c>
      <c r="H211" s="43">
        <v>27.2</v>
      </c>
      <c r="I211" s="43">
        <v>25.9</v>
      </c>
      <c r="J211" s="43">
        <v>26.2</v>
      </c>
      <c r="K211" s="43">
        <v>27.2</v>
      </c>
      <c r="L211" s="43">
        <v>27.6</v>
      </c>
      <c r="M211" s="48">
        <v>29</v>
      </c>
      <c r="N211" s="43">
        <v>29.3</v>
      </c>
      <c r="O211" s="43">
        <v>30.5</v>
      </c>
      <c r="P211" s="48">
        <v>32</v>
      </c>
      <c r="Q211" s="43">
        <v>34.4</v>
      </c>
      <c r="R211" s="43">
        <v>35.1</v>
      </c>
      <c r="S211" s="43">
        <v>35.6</v>
      </c>
      <c r="T211" s="43">
        <v>35.8</v>
      </c>
      <c r="U211" s="135"/>
    </row>
    <row r="212" spans="1:21" ht="12.75">
      <c r="A212" s="9" t="s">
        <v>1085</v>
      </c>
      <c r="B212" s="95">
        <v>72.2</v>
      </c>
      <c r="C212" s="43">
        <v>65.1</v>
      </c>
      <c r="D212" s="43">
        <v>56.7</v>
      </c>
      <c r="E212" s="43">
        <v>46.7</v>
      </c>
      <c r="F212" s="43">
        <v>47.3</v>
      </c>
      <c r="G212" s="43">
        <v>46.7</v>
      </c>
      <c r="H212" s="43">
        <v>47.2</v>
      </c>
      <c r="I212" s="43">
        <v>45.1</v>
      </c>
      <c r="J212" s="43">
        <v>46.8</v>
      </c>
      <c r="K212" s="43">
        <v>49.2</v>
      </c>
      <c r="L212" s="43">
        <v>50.2</v>
      </c>
      <c r="M212" s="43">
        <v>42.7</v>
      </c>
      <c r="N212" s="43">
        <v>53.9</v>
      </c>
      <c r="O212" s="43">
        <v>55.4</v>
      </c>
      <c r="P212" s="48">
        <v>60</v>
      </c>
      <c r="Q212" s="43">
        <v>64.2</v>
      </c>
      <c r="R212" s="43">
        <v>66.3</v>
      </c>
      <c r="S212" s="43">
        <v>68.9</v>
      </c>
      <c r="T212" s="43">
        <v>67.2</v>
      </c>
      <c r="U212" s="135"/>
    </row>
    <row r="213" spans="1:21" ht="12.75">
      <c r="A213" s="9" t="s">
        <v>1086</v>
      </c>
      <c r="B213" s="95">
        <v>90.9</v>
      </c>
      <c r="C213" s="43">
        <v>84.6</v>
      </c>
      <c r="D213" s="43">
        <v>77.1</v>
      </c>
      <c r="E213" s="48">
        <v>66</v>
      </c>
      <c r="F213" s="43">
        <v>61.4</v>
      </c>
      <c r="G213" s="48">
        <v>60</v>
      </c>
      <c r="H213" s="43">
        <v>57.4</v>
      </c>
      <c r="I213" s="43">
        <v>52.8</v>
      </c>
      <c r="J213" s="43">
        <v>50.2</v>
      </c>
      <c r="K213" s="43">
        <v>48.2</v>
      </c>
      <c r="L213" s="43">
        <v>50.3</v>
      </c>
      <c r="M213" s="43">
        <v>54.2</v>
      </c>
      <c r="N213" s="43">
        <v>54.6</v>
      </c>
      <c r="O213" s="43">
        <v>53.6</v>
      </c>
      <c r="P213" s="43">
        <v>56.7</v>
      </c>
      <c r="Q213" s="43">
        <v>59.3</v>
      </c>
      <c r="R213" s="43">
        <v>62.7</v>
      </c>
      <c r="S213" s="43">
        <v>63.9</v>
      </c>
      <c r="T213" s="43">
        <v>64.4</v>
      </c>
      <c r="U213" s="135"/>
    </row>
    <row r="214" spans="1:22" ht="14.25">
      <c r="A214" s="503" t="s">
        <v>14</v>
      </c>
      <c r="B214" s="503"/>
      <c r="C214" s="503"/>
      <c r="D214" s="503"/>
      <c r="E214" s="503"/>
      <c r="F214" s="503"/>
      <c r="G214" s="503"/>
      <c r="H214" s="503"/>
      <c r="I214" s="503"/>
      <c r="J214" s="503"/>
      <c r="K214" s="503"/>
      <c r="L214" s="503"/>
      <c r="M214" s="503"/>
      <c r="N214" s="503"/>
      <c r="O214" s="503"/>
      <c r="P214" s="503"/>
      <c r="Q214" s="503"/>
      <c r="R214" s="503"/>
      <c r="S214" s="503"/>
      <c r="T214" s="503"/>
      <c r="U214" s="485"/>
      <c r="V214" s="485"/>
    </row>
    <row r="215" spans="1:22" ht="25.5">
      <c r="A215" s="27" t="s">
        <v>1532</v>
      </c>
      <c r="B215" s="288"/>
      <c r="C215" s="288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95"/>
      <c r="T215" s="95">
        <v>237</v>
      </c>
      <c r="U215" s="95">
        <v>250</v>
      </c>
      <c r="V215" s="19">
        <v>258</v>
      </c>
    </row>
    <row r="216" spans="1:22" ht="25.5">
      <c r="A216" s="27" t="s">
        <v>1084</v>
      </c>
      <c r="B216" s="288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95"/>
      <c r="T216" s="95">
        <v>35.8</v>
      </c>
      <c r="U216" s="59">
        <v>36</v>
      </c>
      <c r="V216" s="19">
        <v>36.7</v>
      </c>
    </row>
    <row r="217" spans="1:22" ht="14.25">
      <c r="A217" s="27" t="s">
        <v>1085</v>
      </c>
      <c r="B217" s="288"/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95"/>
      <c r="T217" s="95">
        <v>67.3</v>
      </c>
      <c r="U217" s="59">
        <v>70</v>
      </c>
      <c r="V217" s="19">
        <v>70.3</v>
      </c>
    </row>
    <row r="218" spans="1:22" ht="14.25">
      <c r="A218" s="27" t="s">
        <v>1086</v>
      </c>
      <c r="B218" s="288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95"/>
      <c r="T218" s="59">
        <v>64</v>
      </c>
      <c r="U218" s="95">
        <v>69.6</v>
      </c>
      <c r="V218" s="19">
        <v>73.2</v>
      </c>
    </row>
    <row r="219" spans="1:22" ht="12.75">
      <c r="A219" s="170" t="s">
        <v>1703</v>
      </c>
      <c r="B219" s="43"/>
      <c r="C219" s="43"/>
      <c r="D219" s="48"/>
      <c r="E219" s="43"/>
      <c r="F219" s="48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T219" s="135"/>
      <c r="U219" s="135"/>
      <c r="V219" s="204"/>
    </row>
    <row r="220" spans="1:22" ht="14.25">
      <c r="A220" s="503" t="s">
        <v>1235</v>
      </c>
      <c r="B220" s="503"/>
      <c r="C220" s="503"/>
      <c r="D220" s="503"/>
      <c r="E220" s="503"/>
      <c r="F220" s="503"/>
      <c r="G220" s="503"/>
      <c r="H220" s="503"/>
      <c r="I220" s="503"/>
      <c r="J220" s="503"/>
      <c r="K220" s="503"/>
      <c r="L220" s="503"/>
      <c r="M220" s="503"/>
      <c r="N220" s="503"/>
      <c r="O220" s="503"/>
      <c r="P220" s="503"/>
      <c r="Q220" s="503"/>
      <c r="R220" s="503"/>
      <c r="S220" s="503"/>
      <c r="T220" s="503"/>
      <c r="U220" s="485"/>
      <c r="V220" s="485"/>
    </row>
    <row r="221" spans="1:20" ht="38.25">
      <c r="A221" s="27" t="s">
        <v>1704</v>
      </c>
      <c r="B221" s="43">
        <v>15042</v>
      </c>
      <c r="C221" s="43">
        <v>12300</v>
      </c>
      <c r="D221" s="43">
        <v>9917</v>
      </c>
      <c r="E221" s="43">
        <v>8266</v>
      </c>
      <c r="F221" s="43">
        <v>9639</v>
      </c>
      <c r="G221" s="43">
        <v>9076</v>
      </c>
      <c r="H221" s="43">
        <v>9546</v>
      </c>
      <c r="I221" s="43">
        <v>9380</v>
      </c>
      <c r="J221" s="43">
        <v>11496</v>
      </c>
      <c r="K221" s="43">
        <v>12213</v>
      </c>
      <c r="L221" s="43">
        <v>13026</v>
      </c>
      <c r="M221" s="43">
        <v>13562</v>
      </c>
      <c r="N221" s="43">
        <v>14053</v>
      </c>
      <c r="O221" s="43">
        <v>15800</v>
      </c>
      <c r="P221" s="43">
        <v>16625</v>
      </c>
      <c r="Q221" s="43">
        <v>16207</v>
      </c>
      <c r="R221" s="43">
        <v>17300</v>
      </c>
      <c r="S221" s="43">
        <v>16211</v>
      </c>
      <c r="T221" s="43">
        <v>14640</v>
      </c>
    </row>
    <row r="222" spans="1:20" ht="25.5">
      <c r="A222" s="27" t="s">
        <v>1705</v>
      </c>
      <c r="B222" s="43">
        <v>2963</v>
      </c>
      <c r="C222" s="43">
        <v>2544</v>
      </c>
      <c r="D222" s="43">
        <v>2246</v>
      </c>
      <c r="E222" s="43">
        <v>1669</v>
      </c>
      <c r="F222" s="43">
        <v>1804</v>
      </c>
      <c r="G222" s="43">
        <v>1411</v>
      </c>
      <c r="H222" s="43">
        <v>1578</v>
      </c>
      <c r="I222" s="43">
        <v>1618</v>
      </c>
      <c r="J222" s="43">
        <v>2206</v>
      </c>
      <c r="K222" s="43">
        <v>2576</v>
      </c>
      <c r="L222" s="43">
        <v>2771</v>
      </c>
      <c r="M222" s="43">
        <v>2922</v>
      </c>
      <c r="N222" s="43">
        <v>3118</v>
      </c>
      <c r="O222" s="43">
        <v>3304</v>
      </c>
      <c r="P222" s="43">
        <v>3418</v>
      </c>
      <c r="Q222" s="43">
        <v>3773</v>
      </c>
      <c r="R222" s="43">
        <v>4464</v>
      </c>
      <c r="S222" s="43">
        <v>4335</v>
      </c>
      <c r="T222" s="43">
        <v>4649</v>
      </c>
    </row>
    <row r="223" spans="1:20" ht="25.5">
      <c r="A223" s="27" t="s">
        <v>1706</v>
      </c>
      <c r="B223" s="43">
        <v>1914</v>
      </c>
      <c r="C223" s="43">
        <v>1241</v>
      </c>
      <c r="D223" s="43">
        <v>936</v>
      </c>
      <c r="E223" s="43">
        <v>618</v>
      </c>
      <c r="F223" s="43">
        <v>579</v>
      </c>
      <c r="G223" s="43">
        <v>526</v>
      </c>
      <c r="H223" s="43">
        <v>537</v>
      </c>
      <c r="I223" s="43">
        <v>500</v>
      </c>
      <c r="J223" s="43">
        <v>537</v>
      </c>
      <c r="K223" s="43">
        <v>575</v>
      </c>
      <c r="L223" s="43">
        <v>628</v>
      </c>
      <c r="M223" s="43">
        <v>606</v>
      </c>
      <c r="N223" s="43">
        <v>597</v>
      </c>
      <c r="O223" s="43">
        <v>698</v>
      </c>
      <c r="P223" s="43">
        <v>721</v>
      </c>
      <c r="Q223" s="43">
        <v>829</v>
      </c>
      <c r="R223" s="43">
        <v>991</v>
      </c>
      <c r="S223" s="43">
        <v>959</v>
      </c>
      <c r="T223" s="43">
        <v>811</v>
      </c>
    </row>
    <row r="224" spans="1:22" ht="14.25">
      <c r="A224" s="503" t="s">
        <v>14</v>
      </c>
      <c r="B224" s="503"/>
      <c r="C224" s="503"/>
      <c r="D224" s="503"/>
      <c r="E224" s="503"/>
      <c r="F224" s="503"/>
      <c r="G224" s="503"/>
      <c r="H224" s="503"/>
      <c r="I224" s="503"/>
      <c r="J224" s="503"/>
      <c r="K224" s="503"/>
      <c r="L224" s="503"/>
      <c r="M224" s="503"/>
      <c r="N224" s="503"/>
      <c r="O224" s="503"/>
      <c r="P224" s="503"/>
      <c r="Q224" s="503"/>
      <c r="R224" s="503"/>
      <c r="S224" s="503"/>
      <c r="T224" s="503"/>
      <c r="U224" s="485"/>
      <c r="V224" s="485"/>
    </row>
    <row r="225" spans="1:22" ht="25.5">
      <c r="A225" s="9" t="s">
        <v>1194</v>
      </c>
      <c r="B225" s="288"/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43">
        <v>14643</v>
      </c>
      <c r="U225" s="43">
        <v>17889</v>
      </c>
      <c r="V225" s="19">
        <v>18828</v>
      </c>
    </row>
    <row r="226" spans="1:22" ht="25.5">
      <c r="A226" s="9" t="s">
        <v>1195</v>
      </c>
      <c r="B226" s="288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43">
        <v>4495</v>
      </c>
      <c r="U226" s="43">
        <v>4952</v>
      </c>
      <c r="V226" s="19">
        <v>5436</v>
      </c>
    </row>
    <row r="227" spans="1:22" ht="41.25" customHeight="1">
      <c r="A227" s="9" t="s">
        <v>1196</v>
      </c>
      <c r="B227" s="288"/>
      <c r="C227" s="288"/>
      <c r="D227" s="288"/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43">
        <v>859</v>
      </c>
      <c r="U227" s="43">
        <v>1035</v>
      </c>
      <c r="V227" s="19">
        <v>1092</v>
      </c>
    </row>
    <row r="228" spans="1:21" ht="25.5">
      <c r="A228" s="33" t="s">
        <v>1707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T228" s="155"/>
      <c r="U228" s="135"/>
    </row>
    <row r="229" spans="1:22" ht="14.25">
      <c r="A229" s="503" t="s">
        <v>1235</v>
      </c>
      <c r="B229" s="503"/>
      <c r="C229" s="503"/>
      <c r="D229" s="503"/>
      <c r="E229" s="503"/>
      <c r="F229" s="503"/>
      <c r="G229" s="503"/>
      <c r="H229" s="503"/>
      <c r="I229" s="503"/>
      <c r="J229" s="503"/>
      <c r="K229" s="503"/>
      <c r="L229" s="503"/>
      <c r="M229" s="503"/>
      <c r="N229" s="503"/>
      <c r="O229" s="503"/>
      <c r="P229" s="503"/>
      <c r="Q229" s="503"/>
      <c r="R229" s="503"/>
      <c r="S229" s="503"/>
      <c r="T229" s="503"/>
      <c r="U229" s="485"/>
      <c r="V229" s="485"/>
    </row>
    <row r="230" spans="1:20" ht="38.25">
      <c r="A230" s="27" t="s">
        <v>114</v>
      </c>
      <c r="B230" s="43">
        <v>44.8</v>
      </c>
      <c r="C230" s="43">
        <v>41.8</v>
      </c>
      <c r="D230" s="43">
        <v>36.5</v>
      </c>
      <c r="E230" s="43">
        <v>19.8</v>
      </c>
      <c r="F230" s="43">
        <v>18.8</v>
      </c>
      <c r="G230" s="43">
        <v>21.2</v>
      </c>
      <c r="H230" s="43">
        <v>24.7</v>
      </c>
      <c r="I230" s="43">
        <v>23.5</v>
      </c>
      <c r="J230" s="43">
        <v>28</v>
      </c>
      <c r="K230" s="43">
        <v>29.9</v>
      </c>
      <c r="L230" s="43">
        <v>33.7</v>
      </c>
      <c r="M230" s="43">
        <v>35.8</v>
      </c>
      <c r="N230" s="43">
        <v>38.6</v>
      </c>
      <c r="O230" s="43">
        <v>39.5</v>
      </c>
      <c r="P230" s="43">
        <v>41.4</v>
      </c>
      <c r="Q230" s="43">
        <v>40.4</v>
      </c>
      <c r="R230" s="43">
        <v>43.3</v>
      </c>
      <c r="S230" s="43">
        <v>38.4</v>
      </c>
      <c r="T230" s="43">
        <v>28.3</v>
      </c>
    </row>
    <row r="231" spans="1:20" ht="25.5">
      <c r="A231" s="27" t="s">
        <v>115</v>
      </c>
      <c r="B231" s="43">
        <v>94.8</v>
      </c>
      <c r="C231" s="43">
        <v>68.4</v>
      </c>
      <c r="D231" s="43">
        <v>38.9</v>
      </c>
      <c r="E231" s="43">
        <v>22.7</v>
      </c>
      <c r="F231" s="43">
        <v>28.2</v>
      </c>
      <c r="G231" s="43">
        <v>31</v>
      </c>
      <c r="H231" s="43">
        <v>33.9</v>
      </c>
      <c r="I231" s="43">
        <v>39.2</v>
      </c>
      <c r="J231" s="43">
        <v>44.1</v>
      </c>
      <c r="K231" s="43">
        <v>50.7</v>
      </c>
      <c r="L231" s="43">
        <v>61.7</v>
      </c>
      <c r="M231" s="43">
        <v>59.6</v>
      </c>
      <c r="N231" s="43">
        <v>65.2</v>
      </c>
      <c r="O231" s="43">
        <v>75.4</v>
      </c>
      <c r="P231" s="43">
        <v>114</v>
      </c>
      <c r="Q231" s="43">
        <v>161</v>
      </c>
      <c r="R231" s="95">
        <v>215</v>
      </c>
      <c r="S231" s="43">
        <v>266</v>
      </c>
      <c r="T231" s="43">
        <v>221</v>
      </c>
    </row>
    <row r="232" spans="1:22" ht="14.25">
      <c r="A232" s="503" t="s">
        <v>14</v>
      </c>
      <c r="B232" s="503"/>
      <c r="C232" s="503"/>
      <c r="D232" s="503"/>
      <c r="E232" s="503"/>
      <c r="F232" s="503"/>
      <c r="G232" s="503"/>
      <c r="H232" s="503"/>
      <c r="I232" s="503"/>
      <c r="J232" s="503"/>
      <c r="K232" s="503"/>
      <c r="L232" s="503"/>
      <c r="M232" s="503"/>
      <c r="N232" s="503"/>
      <c r="O232" s="503"/>
      <c r="P232" s="503"/>
      <c r="Q232" s="503"/>
      <c r="R232" s="503"/>
      <c r="S232" s="503"/>
      <c r="T232" s="503"/>
      <c r="U232" s="485"/>
      <c r="V232" s="485"/>
    </row>
    <row r="233" spans="1:22" ht="25.5">
      <c r="A233" s="9" t="s">
        <v>1197</v>
      </c>
      <c r="B233" s="288"/>
      <c r="C233" s="288"/>
      <c r="D233" s="288"/>
      <c r="E233" s="288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48">
        <v>33</v>
      </c>
      <c r="U233" s="43">
        <v>43.6</v>
      </c>
      <c r="V233" s="19">
        <v>50.2</v>
      </c>
    </row>
    <row r="234" spans="1:22" ht="25.5">
      <c r="A234" s="9" t="s">
        <v>1198</v>
      </c>
      <c r="B234" s="288"/>
      <c r="C234" s="288"/>
      <c r="D234" s="288"/>
      <c r="E234" s="288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43">
        <v>258</v>
      </c>
      <c r="U234" s="43">
        <v>350</v>
      </c>
      <c r="V234" s="19">
        <v>494</v>
      </c>
    </row>
    <row r="235" spans="1:21" ht="36.75" customHeight="1">
      <c r="A235" s="170" t="s">
        <v>116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T235" s="155"/>
      <c r="U235" s="135"/>
    </row>
    <row r="236" spans="1:22" ht="14.25">
      <c r="A236" s="503" t="s">
        <v>1235</v>
      </c>
      <c r="B236" s="503"/>
      <c r="C236" s="503"/>
      <c r="D236" s="503"/>
      <c r="E236" s="503"/>
      <c r="F236" s="503"/>
      <c r="G236" s="503"/>
      <c r="H236" s="503"/>
      <c r="I236" s="503"/>
      <c r="J236" s="503"/>
      <c r="K236" s="503"/>
      <c r="L236" s="503"/>
      <c r="M236" s="503"/>
      <c r="N236" s="503"/>
      <c r="O236" s="503"/>
      <c r="P236" s="503"/>
      <c r="Q236" s="503"/>
      <c r="R236" s="503"/>
      <c r="S236" s="503"/>
      <c r="T236" s="503"/>
      <c r="U236" s="485"/>
      <c r="V236" s="485"/>
    </row>
    <row r="237" spans="1:20" ht="25.5">
      <c r="A237" s="9" t="s">
        <v>117</v>
      </c>
      <c r="B237" s="43">
        <v>34.2</v>
      </c>
      <c r="C237" s="53">
        <v>29.9</v>
      </c>
      <c r="D237" s="53">
        <v>26.3</v>
      </c>
      <c r="E237" s="53">
        <v>19.2</v>
      </c>
      <c r="F237" s="53">
        <v>17.3</v>
      </c>
      <c r="G237" s="53">
        <v>13.3</v>
      </c>
      <c r="H237" s="53">
        <v>12.1</v>
      </c>
      <c r="I237" s="53">
        <v>11.6</v>
      </c>
      <c r="J237" s="53">
        <v>13.4</v>
      </c>
      <c r="K237" s="53">
        <v>13.3</v>
      </c>
      <c r="L237" s="53">
        <v>13.5</v>
      </c>
      <c r="M237" s="53">
        <v>14</v>
      </c>
      <c r="N237" s="53">
        <v>14.1</v>
      </c>
      <c r="O237" s="53">
        <v>14.8</v>
      </c>
      <c r="P237" s="53">
        <v>15.2</v>
      </c>
      <c r="Q237" s="53">
        <v>16.3</v>
      </c>
      <c r="R237" s="53">
        <v>18.7</v>
      </c>
      <c r="S237" s="53">
        <v>19.8</v>
      </c>
      <c r="T237" s="53">
        <v>12.8</v>
      </c>
    </row>
    <row r="238" spans="1:20" ht="12.75">
      <c r="A238" s="12" t="s">
        <v>118</v>
      </c>
      <c r="B238" s="43">
        <v>23.7</v>
      </c>
      <c r="C238" s="53">
        <v>21.7</v>
      </c>
      <c r="D238" s="53">
        <v>19</v>
      </c>
      <c r="E238" s="53">
        <v>14.7</v>
      </c>
      <c r="F238" s="53">
        <v>13.9</v>
      </c>
      <c r="G238" s="53">
        <v>10.9</v>
      </c>
      <c r="H238" s="53">
        <v>10.1</v>
      </c>
      <c r="I238" s="53">
        <v>9.6</v>
      </c>
      <c r="J238" s="53">
        <v>10.8</v>
      </c>
      <c r="K238" s="53">
        <v>10.7</v>
      </c>
      <c r="L238" s="53">
        <v>10.8</v>
      </c>
      <c r="M238" s="53">
        <v>11</v>
      </c>
      <c r="N238" s="53">
        <v>11</v>
      </c>
      <c r="O238" s="53">
        <v>11.4</v>
      </c>
      <c r="P238" s="53">
        <v>11.3</v>
      </c>
      <c r="Q238" s="53">
        <v>11.6</v>
      </c>
      <c r="R238" s="53">
        <v>13.1</v>
      </c>
      <c r="S238" s="53">
        <v>13.5</v>
      </c>
      <c r="T238" s="53">
        <v>8.6</v>
      </c>
    </row>
    <row r="239" spans="1:20" ht="12.75">
      <c r="A239" s="9" t="s">
        <v>119</v>
      </c>
      <c r="B239" s="43">
        <v>77.5</v>
      </c>
      <c r="C239" s="53">
        <v>61.7</v>
      </c>
      <c r="D239" s="53">
        <v>49.9</v>
      </c>
      <c r="E239" s="53">
        <v>37.2</v>
      </c>
      <c r="F239" s="53">
        <v>36.5</v>
      </c>
      <c r="G239" s="53">
        <v>27.8</v>
      </c>
      <c r="H239" s="53">
        <v>26.7</v>
      </c>
      <c r="I239" s="53">
        <v>26</v>
      </c>
      <c r="J239" s="53">
        <v>28.5</v>
      </c>
      <c r="K239" s="53">
        <v>32.4</v>
      </c>
      <c r="L239" s="53">
        <v>35.3</v>
      </c>
      <c r="M239" s="53">
        <v>37.7</v>
      </c>
      <c r="N239" s="53">
        <v>41</v>
      </c>
      <c r="O239" s="53">
        <v>45.6</v>
      </c>
      <c r="P239" s="53">
        <v>48.5</v>
      </c>
      <c r="Q239" s="53">
        <v>54.7</v>
      </c>
      <c r="R239" s="53">
        <v>59.9</v>
      </c>
      <c r="S239" s="53">
        <v>53.5</v>
      </c>
      <c r="T239" s="53">
        <v>44.3</v>
      </c>
    </row>
    <row r="240" spans="1:20" ht="28.5">
      <c r="A240" s="9" t="s">
        <v>120</v>
      </c>
      <c r="B240" s="43">
        <v>75.1</v>
      </c>
      <c r="C240" s="53">
        <v>58.6</v>
      </c>
      <c r="D240" s="53">
        <v>50.4</v>
      </c>
      <c r="E240" s="53">
        <v>33</v>
      </c>
      <c r="F240" s="53">
        <v>28.1</v>
      </c>
      <c r="G240" s="53">
        <v>20</v>
      </c>
      <c r="H240" s="53">
        <v>16.6</v>
      </c>
      <c r="I240" s="53">
        <v>14.7</v>
      </c>
      <c r="J240" s="53">
        <v>15.8</v>
      </c>
      <c r="K240" s="53">
        <v>18.3</v>
      </c>
      <c r="L240" s="53">
        <v>19.8</v>
      </c>
      <c r="M240" s="53">
        <v>20.1</v>
      </c>
      <c r="N240" s="53">
        <v>21.1</v>
      </c>
      <c r="O240" s="53">
        <v>22.6</v>
      </c>
      <c r="P240" s="53">
        <v>23.2</v>
      </c>
      <c r="Q240" s="53">
        <v>25.6</v>
      </c>
      <c r="R240" s="53">
        <v>29.1</v>
      </c>
      <c r="S240" s="53">
        <v>28.8</v>
      </c>
      <c r="T240" s="53">
        <v>17.7</v>
      </c>
    </row>
    <row r="241" spans="1:20" ht="25.5">
      <c r="A241" s="9" t="s">
        <v>121</v>
      </c>
      <c r="B241" s="43">
        <v>5023</v>
      </c>
      <c r="C241" s="43">
        <v>4517</v>
      </c>
      <c r="D241" s="43">
        <v>3249</v>
      </c>
      <c r="E241" s="43">
        <v>1413</v>
      </c>
      <c r="F241" s="43">
        <v>1666</v>
      </c>
      <c r="G241" s="43">
        <v>1266</v>
      </c>
      <c r="H241" s="43">
        <v>1263</v>
      </c>
      <c r="I241" s="43">
        <v>1268</v>
      </c>
      <c r="J241" s="43">
        <v>1693</v>
      </c>
      <c r="K241" s="43">
        <v>1800</v>
      </c>
      <c r="L241" s="43">
        <v>1722</v>
      </c>
      <c r="M241" s="43">
        <v>1895</v>
      </c>
      <c r="N241" s="43">
        <v>1932</v>
      </c>
      <c r="O241" s="43">
        <v>1969</v>
      </c>
      <c r="P241" s="43">
        <v>1938</v>
      </c>
      <c r="Q241" s="43">
        <v>2007</v>
      </c>
      <c r="R241" s="43">
        <v>1844</v>
      </c>
      <c r="S241" s="43">
        <v>1412</v>
      </c>
      <c r="T241" s="53">
        <v>1221</v>
      </c>
    </row>
    <row r="242" spans="1:20" ht="25.5" customHeight="1">
      <c r="A242" s="9" t="s">
        <v>1619</v>
      </c>
      <c r="B242" s="53">
        <v>42.8</v>
      </c>
      <c r="C242" s="53">
        <v>25</v>
      </c>
      <c r="D242" s="53">
        <v>7</v>
      </c>
      <c r="E242" s="53">
        <v>7.8</v>
      </c>
      <c r="F242" s="53">
        <v>9.1</v>
      </c>
      <c r="G242" s="53">
        <v>8.1</v>
      </c>
      <c r="H242" s="53">
        <v>7.7</v>
      </c>
      <c r="I242" s="53">
        <v>7.1</v>
      </c>
      <c r="J242" s="53">
        <v>7.7</v>
      </c>
      <c r="K242" s="53">
        <v>9.4</v>
      </c>
      <c r="L242" s="53">
        <v>10.5</v>
      </c>
      <c r="M242" s="53">
        <v>11.2</v>
      </c>
      <c r="N242" s="53">
        <v>12.1</v>
      </c>
      <c r="O242" s="53">
        <v>13.5</v>
      </c>
      <c r="P242" s="53">
        <v>10.9</v>
      </c>
      <c r="Q242" s="53">
        <v>11.2</v>
      </c>
      <c r="R242" s="53">
        <v>12.3</v>
      </c>
      <c r="S242" s="53">
        <v>10.8</v>
      </c>
      <c r="T242" s="53">
        <v>7.5</v>
      </c>
    </row>
    <row r="243" spans="1:20" ht="28.5">
      <c r="A243" s="9" t="s">
        <v>413</v>
      </c>
      <c r="B243" s="43">
        <v>1024</v>
      </c>
      <c r="C243" s="43">
        <v>810</v>
      </c>
      <c r="D243" s="43">
        <v>617</v>
      </c>
      <c r="E243" s="43">
        <v>475</v>
      </c>
      <c r="F243" s="43">
        <v>416</v>
      </c>
      <c r="G243" s="43">
        <v>322</v>
      </c>
      <c r="H243" s="43">
        <v>327</v>
      </c>
      <c r="I243" s="43">
        <v>328</v>
      </c>
      <c r="J243" s="43">
        <v>373</v>
      </c>
      <c r="K243" s="43">
        <v>419</v>
      </c>
      <c r="L243" s="43">
        <v>442</v>
      </c>
      <c r="M243" s="43">
        <v>423</v>
      </c>
      <c r="N243" s="43">
        <v>422</v>
      </c>
      <c r="O243" s="43">
        <v>459</v>
      </c>
      <c r="P243" s="43">
        <v>494</v>
      </c>
      <c r="Q243" s="43">
        <v>522</v>
      </c>
      <c r="R243" s="43">
        <v>701</v>
      </c>
      <c r="S243" s="43">
        <v>701</v>
      </c>
      <c r="T243" s="53">
        <v>541</v>
      </c>
    </row>
    <row r="244" spans="1:22" ht="14.25">
      <c r="A244" s="503" t="s">
        <v>14</v>
      </c>
      <c r="B244" s="503"/>
      <c r="C244" s="503"/>
      <c r="D244" s="503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485"/>
    </row>
    <row r="245" spans="1:22" ht="51">
      <c r="A245" s="9" t="s">
        <v>1253</v>
      </c>
      <c r="B245" s="288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58" t="s">
        <v>1544</v>
      </c>
      <c r="U245" s="53" t="s">
        <v>1545</v>
      </c>
      <c r="V245" s="43" t="s">
        <v>301</v>
      </c>
    </row>
    <row r="246" spans="1:22" ht="38.25">
      <c r="A246" s="9" t="s">
        <v>78</v>
      </c>
      <c r="B246" s="288"/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58" t="s">
        <v>1546</v>
      </c>
      <c r="U246" s="53" t="s">
        <v>1547</v>
      </c>
      <c r="V246" s="43" t="s">
        <v>302</v>
      </c>
    </row>
    <row r="247" spans="1:22" ht="37.5" customHeight="1">
      <c r="A247" s="9" t="s">
        <v>1273</v>
      </c>
      <c r="B247" s="288"/>
      <c r="C247" s="288"/>
      <c r="D247" s="288"/>
      <c r="E247" s="288"/>
      <c r="F247" s="288"/>
      <c r="G247" s="288"/>
      <c r="H247" s="288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58" t="s">
        <v>1548</v>
      </c>
      <c r="U247" s="53" t="s">
        <v>1548</v>
      </c>
      <c r="V247" s="43" t="s">
        <v>303</v>
      </c>
    </row>
    <row r="248" spans="1:22" ht="25.5">
      <c r="A248" s="9" t="s">
        <v>1274</v>
      </c>
      <c r="B248" s="288"/>
      <c r="C248" s="288"/>
      <c r="D248" s="288"/>
      <c r="E248" s="288"/>
      <c r="F248" s="288"/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58" t="s">
        <v>1548</v>
      </c>
      <c r="U248" s="53" t="s">
        <v>1549</v>
      </c>
      <c r="V248" s="43" t="s">
        <v>304</v>
      </c>
    </row>
    <row r="249" spans="1:22" ht="38.25">
      <c r="A249" s="9" t="s">
        <v>928</v>
      </c>
      <c r="B249" s="288"/>
      <c r="C249" s="288"/>
      <c r="D249" s="288"/>
      <c r="E249" s="288"/>
      <c r="F249" s="288"/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58">
        <v>599</v>
      </c>
      <c r="U249" s="53">
        <v>666</v>
      </c>
      <c r="V249" s="19">
        <v>735</v>
      </c>
    </row>
    <row r="250" spans="1:22" ht="28.5">
      <c r="A250" s="9" t="s">
        <v>1254</v>
      </c>
      <c r="B250" s="288"/>
      <c r="C250" s="288"/>
      <c r="D250" s="288"/>
      <c r="E250" s="288"/>
      <c r="F250" s="288"/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58" t="s">
        <v>1550</v>
      </c>
      <c r="U250" s="53" t="s">
        <v>1551</v>
      </c>
      <c r="V250" s="43" t="s">
        <v>305</v>
      </c>
    </row>
    <row r="251" spans="1:22" ht="38.25">
      <c r="A251" s="9" t="s">
        <v>1889</v>
      </c>
      <c r="B251" s="288"/>
      <c r="C251" s="288"/>
      <c r="D251" s="288"/>
      <c r="E251" s="288"/>
      <c r="F251" s="288"/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58">
        <v>1062</v>
      </c>
      <c r="U251" s="53">
        <v>1044</v>
      </c>
      <c r="V251" s="19">
        <v>933</v>
      </c>
    </row>
    <row r="252" spans="1:22" ht="24.75" customHeight="1">
      <c r="A252" s="9" t="s">
        <v>1619</v>
      </c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58" t="s">
        <v>1552</v>
      </c>
      <c r="U252" s="53" t="s">
        <v>1553</v>
      </c>
      <c r="V252" s="43" t="s">
        <v>306</v>
      </c>
    </row>
    <row r="253" spans="1:22" ht="66.75">
      <c r="A253" s="9" t="s">
        <v>1543</v>
      </c>
      <c r="B253" s="288"/>
      <c r="C253" s="288"/>
      <c r="D253" s="288"/>
      <c r="E253" s="288"/>
      <c r="F253" s="288"/>
      <c r="G253" s="288"/>
      <c r="H253" s="288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58">
        <v>445</v>
      </c>
      <c r="U253" s="53">
        <v>470</v>
      </c>
      <c r="V253" s="19">
        <v>489</v>
      </c>
    </row>
    <row r="254" spans="1:21" ht="38.25">
      <c r="A254" s="170" t="s">
        <v>144</v>
      </c>
      <c r="T254" s="155"/>
      <c r="U254" s="135"/>
    </row>
    <row r="255" spans="1:22" ht="14.25">
      <c r="A255" s="503" t="s">
        <v>1235</v>
      </c>
      <c r="B255" s="503"/>
      <c r="C255" s="503"/>
      <c r="D255" s="503"/>
      <c r="E255" s="503"/>
      <c r="F255" s="503"/>
      <c r="G255" s="503"/>
      <c r="H255" s="503"/>
      <c r="I255" s="503"/>
      <c r="J255" s="503"/>
      <c r="K255" s="503"/>
      <c r="L255" s="503"/>
      <c r="M255" s="503"/>
      <c r="N255" s="503"/>
      <c r="O255" s="503"/>
      <c r="P255" s="503"/>
      <c r="Q255" s="503"/>
      <c r="R255" s="503"/>
      <c r="S255" s="503"/>
      <c r="T255" s="503"/>
      <c r="U255" s="485"/>
      <c r="V255" s="485"/>
    </row>
    <row r="256" spans="1:20" ht="25.5">
      <c r="A256" s="9" t="s">
        <v>145</v>
      </c>
      <c r="B256" s="48">
        <v>55.1</v>
      </c>
      <c r="C256" s="43">
        <v>46.8</v>
      </c>
      <c r="D256" s="43">
        <v>42.7</v>
      </c>
      <c r="E256" s="43">
        <v>35.9</v>
      </c>
      <c r="F256" s="48">
        <v>39</v>
      </c>
      <c r="G256" s="43">
        <v>38.9</v>
      </c>
      <c r="H256" s="43">
        <v>38.8</v>
      </c>
      <c r="I256" s="43">
        <v>35.2</v>
      </c>
      <c r="J256" s="43">
        <v>40.9</v>
      </c>
      <c r="K256" s="43">
        <v>46.7</v>
      </c>
      <c r="L256" s="43">
        <v>46.9</v>
      </c>
      <c r="M256" s="43">
        <v>48.5</v>
      </c>
      <c r="N256" s="43">
        <v>50.7</v>
      </c>
      <c r="O256" s="43">
        <v>53.7</v>
      </c>
      <c r="P256" s="43">
        <v>54.7</v>
      </c>
      <c r="Q256" s="43">
        <v>58.2</v>
      </c>
      <c r="R256" s="43">
        <v>59.6</v>
      </c>
      <c r="S256" s="43">
        <v>56.7</v>
      </c>
      <c r="T256" s="53">
        <v>50.8</v>
      </c>
    </row>
    <row r="257" spans="1:21" ht="12.75">
      <c r="A257" s="163" t="s">
        <v>1962</v>
      </c>
      <c r="B257" s="59">
        <v>10.5</v>
      </c>
      <c r="C257" s="95">
        <v>8.1</v>
      </c>
      <c r="D257" s="95">
        <v>5.8</v>
      </c>
      <c r="E257" s="95">
        <v>3.6</v>
      </c>
      <c r="F257" s="59">
        <v>3.8</v>
      </c>
      <c r="G257" s="95">
        <v>3.5</v>
      </c>
      <c r="H257" s="95">
        <v>3.5</v>
      </c>
      <c r="I257" s="95">
        <v>2.8</v>
      </c>
      <c r="J257" s="95">
        <v>3.3</v>
      </c>
      <c r="K257" s="95">
        <v>5</v>
      </c>
      <c r="L257" s="95">
        <v>5.4</v>
      </c>
      <c r="M257" s="95">
        <v>5.2</v>
      </c>
      <c r="N257" s="95">
        <v>6.1</v>
      </c>
      <c r="O257" s="95">
        <v>6</v>
      </c>
      <c r="P257" s="95">
        <v>6.7</v>
      </c>
      <c r="Q257" s="95">
        <v>7.9</v>
      </c>
      <c r="R257" s="95">
        <v>8.7</v>
      </c>
      <c r="S257" s="95">
        <v>7.8</v>
      </c>
      <c r="T257" s="58">
        <v>6.7</v>
      </c>
      <c r="U257" s="135"/>
    </row>
    <row r="258" spans="1:21" ht="14.25">
      <c r="A258" s="503" t="s">
        <v>14</v>
      </c>
      <c r="B258" s="503"/>
      <c r="C258" s="503"/>
      <c r="D258" s="503"/>
      <c r="E258" s="503"/>
      <c r="F258" s="503"/>
      <c r="G258" s="503"/>
      <c r="H258" s="503"/>
      <c r="I258" s="503"/>
      <c r="J258" s="503"/>
      <c r="K258" s="503"/>
      <c r="L258" s="503"/>
      <c r="M258" s="503"/>
      <c r="N258" s="503"/>
      <c r="O258" s="503"/>
      <c r="P258" s="503"/>
      <c r="Q258" s="503"/>
      <c r="R258" s="503"/>
      <c r="S258" s="503"/>
      <c r="T258" s="503"/>
      <c r="U258" s="485"/>
    </row>
    <row r="259" spans="1:22" ht="25.5">
      <c r="A259" s="27" t="s">
        <v>145</v>
      </c>
      <c r="B259" s="288"/>
      <c r="C259" s="288"/>
      <c r="D259" s="288"/>
      <c r="E259" s="288"/>
      <c r="F259" s="288"/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53">
        <v>51.9</v>
      </c>
      <c r="U259" s="53">
        <v>57.7</v>
      </c>
      <c r="V259" s="19">
        <v>59.5</v>
      </c>
    </row>
    <row r="260" spans="1:22" ht="14.25">
      <c r="A260" s="163" t="s">
        <v>1962</v>
      </c>
      <c r="B260" s="345"/>
      <c r="C260" s="345"/>
      <c r="D260" s="345"/>
      <c r="E260" s="345"/>
      <c r="F260" s="345"/>
      <c r="G260" s="345"/>
      <c r="H260" s="345"/>
      <c r="I260" s="345"/>
      <c r="J260" s="345"/>
      <c r="K260" s="345"/>
      <c r="L260" s="345"/>
      <c r="M260" s="345"/>
      <c r="N260" s="345"/>
      <c r="O260" s="345"/>
      <c r="P260" s="345"/>
      <c r="Q260" s="345"/>
      <c r="R260" s="345"/>
      <c r="S260" s="345"/>
      <c r="T260" s="58">
        <v>6.7</v>
      </c>
      <c r="U260" s="58">
        <v>9.2</v>
      </c>
      <c r="V260" s="19">
        <v>10</v>
      </c>
    </row>
    <row r="261" spans="1:22" ht="25.5">
      <c r="A261" s="170" t="s">
        <v>146</v>
      </c>
      <c r="B261" s="48"/>
      <c r="S261" s="135"/>
      <c r="T261" s="155"/>
      <c r="U261" s="135"/>
      <c r="V261" s="204"/>
    </row>
    <row r="262" spans="1:22" ht="14.25">
      <c r="A262" s="503" t="s">
        <v>1235</v>
      </c>
      <c r="B262" s="503"/>
      <c r="C262" s="503"/>
      <c r="D262" s="503"/>
      <c r="E262" s="503"/>
      <c r="F262" s="503"/>
      <c r="G262" s="503"/>
      <c r="H262" s="503"/>
      <c r="I262" s="503"/>
      <c r="J262" s="503"/>
      <c r="K262" s="503"/>
      <c r="L262" s="503"/>
      <c r="M262" s="503"/>
      <c r="N262" s="503"/>
      <c r="O262" s="503"/>
      <c r="P262" s="503"/>
      <c r="Q262" s="503"/>
      <c r="R262" s="503"/>
      <c r="S262" s="503"/>
      <c r="T262" s="503"/>
      <c r="U262" s="485"/>
      <c r="V262" s="485"/>
    </row>
    <row r="263" spans="1:22" ht="12.75">
      <c r="A263" s="27" t="s">
        <v>1554</v>
      </c>
      <c r="B263" s="91">
        <v>7.8</v>
      </c>
      <c r="C263" s="91">
        <v>5.9</v>
      </c>
      <c r="D263" s="91">
        <v>5.1</v>
      </c>
      <c r="E263" s="91">
        <v>4.8</v>
      </c>
      <c r="F263" s="91">
        <v>3.7</v>
      </c>
      <c r="G263" s="91">
        <v>2.4</v>
      </c>
      <c r="H263" s="91">
        <v>2.5</v>
      </c>
      <c r="I263" s="91">
        <v>1.2</v>
      </c>
      <c r="J263" s="91">
        <v>1.1</v>
      </c>
      <c r="K263" s="95">
        <v>1.3</v>
      </c>
      <c r="L263" s="95">
        <v>0.5</v>
      </c>
      <c r="M263" s="95">
        <v>3.1</v>
      </c>
      <c r="N263" s="95">
        <v>1.8</v>
      </c>
      <c r="O263" s="95">
        <v>2.1</v>
      </c>
      <c r="P263" s="95">
        <v>2.4</v>
      </c>
      <c r="Q263" s="95">
        <v>2</v>
      </c>
      <c r="R263" s="95">
        <v>1.6</v>
      </c>
      <c r="S263" s="95">
        <v>3.1</v>
      </c>
      <c r="T263" s="58">
        <v>2.2</v>
      </c>
      <c r="V263" s="204"/>
    </row>
    <row r="264" spans="1:22" ht="25.5">
      <c r="A264" s="27" t="s">
        <v>150</v>
      </c>
      <c r="B264" s="91">
        <v>3710</v>
      </c>
      <c r="C264" s="91">
        <v>3184</v>
      </c>
      <c r="D264" s="91">
        <v>3481</v>
      </c>
      <c r="E264" s="91">
        <v>2662</v>
      </c>
      <c r="F264" s="91">
        <v>1789</v>
      </c>
      <c r="G264" s="91">
        <v>1064</v>
      </c>
      <c r="H264" s="91">
        <v>1186</v>
      </c>
      <c r="I264" s="91">
        <v>1043</v>
      </c>
      <c r="J264" s="91">
        <v>1173</v>
      </c>
      <c r="K264" s="91">
        <v>1327</v>
      </c>
      <c r="L264" s="171">
        <v>1719</v>
      </c>
      <c r="M264" s="91">
        <v>1938</v>
      </c>
      <c r="N264" s="95">
        <v>2218</v>
      </c>
      <c r="O264" s="91">
        <v>2589</v>
      </c>
      <c r="P264" s="91">
        <v>2778</v>
      </c>
      <c r="Q264" s="91">
        <v>2995</v>
      </c>
      <c r="R264" s="91">
        <v>3539</v>
      </c>
      <c r="S264" s="91">
        <v>3728</v>
      </c>
      <c r="T264" s="31">
        <v>2750</v>
      </c>
      <c r="V264" s="204"/>
    </row>
    <row r="265" spans="1:22" ht="15" customHeight="1">
      <c r="A265" s="27" t="s">
        <v>151</v>
      </c>
      <c r="B265" s="163">
        <v>4707</v>
      </c>
      <c r="C265" s="346">
        <v>4319</v>
      </c>
      <c r="D265" s="346">
        <v>3657</v>
      </c>
      <c r="E265" s="346">
        <v>1553</v>
      </c>
      <c r="F265" s="346">
        <v>1001</v>
      </c>
      <c r="G265" s="346">
        <v>691</v>
      </c>
      <c r="H265" s="346">
        <v>610</v>
      </c>
      <c r="I265" s="346">
        <v>450</v>
      </c>
      <c r="J265" s="346">
        <v>745</v>
      </c>
      <c r="K265" s="346">
        <v>745</v>
      </c>
      <c r="L265" s="347">
        <v>762</v>
      </c>
      <c r="M265" s="346">
        <v>787</v>
      </c>
      <c r="N265" s="346">
        <v>721</v>
      </c>
      <c r="O265" s="346">
        <v>715</v>
      </c>
      <c r="P265" s="346">
        <v>889</v>
      </c>
      <c r="Q265" s="346">
        <v>584</v>
      </c>
      <c r="R265" s="346">
        <v>649</v>
      </c>
      <c r="S265" s="346">
        <v>1252</v>
      </c>
      <c r="T265" s="163">
        <v>222</v>
      </c>
      <c r="V265" s="204"/>
    </row>
    <row r="266" spans="1:22" ht="25.5">
      <c r="A266" s="9" t="s">
        <v>147</v>
      </c>
      <c r="B266" s="48">
        <v>67.5</v>
      </c>
      <c r="C266" s="43">
        <v>53.4</v>
      </c>
      <c r="D266" s="43">
        <v>41.9</v>
      </c>
      <c r="E266" s="43">
        <v>20.1</v>
      </c>
      <c r="F266" s="43">
        <v>18</v>
      </c>
      <c r="G266" s="43">
        <v>12.1</v>
      </c>
      <c r="H266" s="43">
        <v>9.4</v>
      </c>
      <c r="I266" s="43">
        <v>7.6</v>
      </c>
      <c r="J266" s="48">
        <v>8</v>
      </c>
      <c r="K266" s="43">
        <v>8.9</v>
      </c>
      <c r="L266" s="43">
        <v>8.3</v>
      </c>
      <c r="M266" s="43">
        <v>6.5</v>
      </c>
      <c r="N266" s="43">
        <v>5.7</v>
      </c>
      <c r="O266" s="43">
        <v>5.4</v>
      </c>
      <c r="P266" s="43">
        <v>4.9</v>
      </c>
      <c r="Q266" s="43">
        <v>5.1</v>
      </c>
      <c r="R266" s="43">
        <v>5.1</v>
      </c>
      <c r="S266" s="43">
        <v>4.8</v>
      </c>
      <c r="T266" s="53">
        <v>1.9</v>
      </c>
      <c r="V266" s="204"/>
    </row>
    <row r="267" spans="1:22" ht="14.25">
      <c r="A267" s="503" t="s">
        <v>14</v>
      </c>
      <c r="B267" s="503"/>
      <c r="C267" s="503"/>
      <c r="D267" s="503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485"/>
      <c r="V267" s="485"/>
    </row>
    <row r="268" spans="1:22" ht="25.5">
      <c r="A268" s="27" t="s">
        <v>1555</v>
      </c>
      <c r="B268" s="288"/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369">
        <v>2.2</v>
      </c>
      <c r="U268" s="31">
        <v>4.2</v>
      </c>
      <c r="V268" s="19">
        <v>4.3</v>
      </c>
    </row>
    <row r="269" spans="1:22" ht="25.5">
      <c r="A269" s="27" t="s">
        <v>147</v>
      </c>
      <c r="B269" s="288"/>
      <c r="C269" s="288"/>
      <c r="D269" s="288"/>
      <c r="E269" s="288"/>
      <c r="F269" s="288"/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369">
        <v>1.9</v>
      </c>
      <c r="U269" s="31">
        <v>2</v>
      </c>
      <c r="V269" s="19">
        <v>3.3</v>
      </c>
    </row>
    <row r="270" spans="1:22" ht="25.5">
      <c r="A270" s="27" t="s">
        <v>150</v>
      </c>
      <c r="B270" s="288"/>
      <c r="C270" s="288"/>
      <c r="D270" s="288"/>
      <c r="E270" s="288"/>
      <c r="F270" s="288"/>
      <c r="G270" s="288"/>
      <c r="H270" s="288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345"/>
      <c r="T270" s="369">
        <v>2811</v>
      </c>
      <c r="U270" s="91">
        <v>3557</v>
      </c>
      <c r="V270" s="19">
        <v>4099</v>
      </c>
    </row>
    <row r="271" spans="1:22" ht="12.75" customHeight="1">
      <c r="A271" s="27" t="s">
        <v>151</v>
      </c>
      <c r="B271" s="48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135"/>
      <c r="T271" s="369">
        <v>222</v>
      </c>
      <c r="U271" s="346">
        <v>225</v>
      </c>
      <c r="V271" s="346">
        <v>111</v>
      </c>
    </row>
    <row r="272" spans="1:21" ht="39.75" customHeight="1">
      <c r="A272" s="170" t="s">
        <v>148</v>
      </c>
      <c r="B272" s="48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135"/>
      <c r="T272" s="135"/>
      <c r="U272" s="346"/>
    </row>
    <row r="273" spans="1:22" ht="14.25">
      <c r="A273" s="503" t="s">
        <v>1235</v>
      </c>
      <c r="B273" s="503"/>
      <c r="C273" s="503"/>
      <c r="D273" s="503"/>
      <c r="E273" s="503"/>
      <c r="F273" s="503"/>
      <c r="G273" s="503"/>
      <c r="H273" s="503"/>
      <c r="I273" s="503"/>
      <c r="J273" s="503"/>
      <c r="K273" s="503"/>
      <c r="L273" s="503"/>
      <c r="M273" s="503"/>
      <c r="N273" s="503"/>
      <c r="O273" s="503"/>
      <c r="P273" s="503"/>
      <c r="Q273" s="503"/>
      <c r="R273" s="503"/>
      <c r="S273" s="503"/>
      <c r="T273" s="503"/>
      <c r="U273" s="485"/>
      <c r="V273" s="485"/>
    </row>
    <row r="274" spans="1:20" ht="25.5">
      <c r="A274" s="29" t="s">
        <v>149</v>
      </c>
      <c r="B274" s="43">
        <v>254</v>
      </c>
      <c r="C274" s="43">
        <v>137</v>
      </c>
      <c r="D274" s="43">
        <v>113</v>
      </c>
      <c r="E274" s="43">
        <v>82.1</v>
      </c>
      <c r="F274" s="43">
        <v>62.3</v>
      </c>
      <c r="G274" s="43">
        <v>118</v>
      </c>
      <c r="H274" s="43">
        <v>132</v>
      </c>
      <c r="I274" s="48">
        <v>62</v>
      </c>
      <c r="J274" s="48">
        <v>66</v>
      </c>
      <c r="K274" s="43">
        <v>70.8</v>
      </c>
      <c r="L274" s="43">
        <v>136</v>
      </c>
      <c r="M274" s="43">
        <v>243</v>
      </c>
      <c r="N274" s="43">
        <v>247</v>
      </c>
      <c r="O274" s="43">
        <v>308</v>
      </c>
      <c r="P274" s="43">
        <v>356</v>
      </c>
      <c r="Q274" s="43">
        <v>590</v>
      </c>
      <c r="R274" s="43">
        <v>1329</v>
      </c>
      <c r="S274" s="43">
        <v>861</v>
      </c>
      <c r="T274" s="31">
        <v>315</v>
      </c>
    </row>
    <row r="275" spans="1:20" ht="12.75">
      <c r="A275" s="9" t="s">
        <v>152</v>
      </c>
      <c r="B275" s="48">
        <v>61.6</v>
      </c>
      <c r="C275" s="88">
        <v>57.8</v>
      </c>
      <c r="D275" s="91">
        <v>60.1</v>
      </c>
      <c r="E275" s="91">
        <v>25.9</v>
      </c>
      <c r="F275" s="88">
        <v>17.8</v>
      </c>
      <c r="G275" s="91">
        <v>7.6</v>
      </c>
      <c r="H275" s="14">
        <v>5</v>
      </c>
      <c r="I275" s="91">
        <v>3.8</v>
      </c>
      <c r="J275" s="91">
        <v>6.3</v>
      </c>
      <c r="K275" s="88">
        <v>7.4</v>
      </c>
      <c r="L275" s="172">
        <v>7</v>
      </c>
      <c r="M275" s="93">
        <v>6</v>
      </c>
      <c r="N275" s="43">
        <v>5.1</v>
      </c>
      <c r="O275" s="88">
        <v>3.9</v>
      </c>
      <c r="P275" s="88">
        <v>1.2</v>
      </c>
      <c r="Q275" s="88">
        <v>1.7</v>
      </c>
      <c r="R275" s="88">
        <v>1.8</v>
      </c>
      <c r="S275" s="88">
        <v>1.4</v>
      </c>
      <c r="T275" s="7">
        <v>0.6</v>
      </c>
    </row>
    <row r="276" spans="1:21" ht="14.25">
      <c r="A276" s="503" t="s">
        <v>14</v>
      </c>
      <c r="B276" s="503"/>
      <c r="C276" s="503"/>
      <c r="D276" s="503"/>
      <c r="E276" s="503"/>
      <c r="F276" s="503"/>
      <c r="G276" s="503"/>
      <c r="H276" s="503"/>
      <c r="I276" s="503"/>
      <c r="J276" s="503"/>
      <c r="K276" s="503"/>
      <c r="L276" s="503"/>
      <c r="M276" s="503"/>
      <c r="N276" s="503"/>
      <c r="O276" s="503"/>
      <c r="P276" s="503"/>
      <c r="Q276" s="503"/>
      <c r="R276" s="503"/>
      <c r="S276" s="503"/>
      <c r="T276" s="503"/>
      <c r="U276" s="485"/>
    </row>
    <row r="277" spans="1:22" ht="25.5">
      <c r="A277" s="27" t="s">
        <v>100</v>
      </c>
      <c r="B277" s="288"/>
      <c r="C277" s="288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370">
        <v>308</v>
      </c>
      <c r="U277" s="22">
        <v>295</v>
      </c>
      <c r="V277" s="22">
        <v>443</v>
      </c>
    </row>
    <row r="278" spans="1:22" ht="14.25">
      <c r="A278" s="163" t="s">
        <v>152</v>
      </c>
      <c r="B278" s="288"/>
      <c r="C278" s="288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370">
        <v>934</v>
      </c>
      <c r="U278" s="22">
        <v>1.3</v>
      </c>
      <c r="V278" s="22">
        <v>1.2</v>
      </c>
    </row>
    <row r="279" spans="1:22" ht="25.5">
      <c r="A279" s="170" t="s">
        <v>153</v>
      </c>
      <c r="B279" s="48"/>
      <c r="C279" s="43"/>
      <c r="D279" s="43"/>
      <c r="E279" s="43"/>
      <c r="F279" s="43"/>
      <c r="G279" s="43"/>
      <c r="H279" s="43"/>
      <c r="I279" s="48"/>
      <c r="J279" s="43"/>
      <c r="K279" s="43"/>
      <c r="L279" s="43"/>
      <c r="M279" s="43"/>
      <c r="N279" s="43"/>
      <c r="O279" s="43"/>
      <c r="P279" s="43"/>
      <c r="Q279" s="43"/>
      <c r="R279" s="43"/>
      <c r="S279" s="7"/>
      <c r="T279" s="163"/>
      <c r="U279" s="135"/>
      <c r="V279" s="204"/>
    </row>
    <row r="280" spans="1:22" ht="14.25">
      <c r="A280" s="503" t="s">
        <v>1235</v>
      </c>
      <c r="B280" s="503"/>
      <c r="C280" s="503"/>
      <c r="D280" s="503"/>
      <c r="E280" s="503"/>
      <c r="F280" s="503"/>
      <c r="G280" s="503"/>
      <c r="H280" s="503"/>
      <c r="I280" s="503"/>
      <c r="J280" s="503"/>
      <c r="K280" s="503"/>
      <c r="L280" s="503"/>
      <c r="M280" s="503"/>
      <c r="N280" s="503"/>
      <c r="O280" s="503"/>
      <c r="P280" s="503"/>
      <c r="Q280" s="503"/>
      <c r="R280" s="503"/>
      <c r="S280" s="503"/>
      <c r="T280" s="503"/>
      <c r="V280" s="204"/>
    </row>
    <row r="281" spans="1:22" ht="25.5">
      <c r="A281" s="9" t="s">
        <v>154</v>
      </c>
      <c r="B281" s="48">
        <v>1030</v>
      </c>
      <c r="C281" s="43">
        <v>963</v>
      </c>
      <c r="D281" s="43">
        <v>956</v>
      </c>
      <c r="E281" s="43">
        <v>798</v>
      </c>
      <c r="F281" s="43">
        <v>835</v>
      </c>
      <c r="G281" s="43">
        <v>868</v>
      </c>
      <c r="H281" s="43">
        <v>986</v>
      </c>
      <c r="I281" s="43">
        <v>840</v>
      </c>
      <c r="J281" s="43">
        <v>954</v>
      </c>
      <c r="K281" s="43">
        <v>969</v>
      </c>
      <c r="L281" s="43">
        <v>1022</v>
      </c>
      <c r="M281" s="43">
        <v>981</v>
      </c>
      <c r="N281" s="43">
        <v>1012</v>
      </c>
      <c r="O281" s="43">
        <v>1110</v>
      </c>
      <c r="P281" s="43">
        <v>1069</v>
      </c>
      <c r="Q281" s="43">
        <v>1178</v>
      </c>
      <c r="R281" s="43">
        <v>1294</v>
      </c>
      <c r="S281" s="43">
        <v>1470</v>
      </c>
      <c r="T281" s="43">
        <v>600</v>
      </c>
      <c r="V281" s="204"/>
    </row>
    <row r="282" spans="1:22" ht="25.5">
      <c r="A282" s="27" t="s">
        <v>101</v>
      </c>
      <c r="B282" s="91">
        <v>12.9</v>
      </c>
      <c r="C282" s="91">
        <v>12</v>
      </c>
      <c r="D282" s="91">
        <v>11.5</v>
      </c>
      <c r="E282" s="91">
        <v>5.2</v>
      </c>
      <c r="F282" s="91">
        <v>3.7</v>
      </c>
      <c r="G282" s="91">
        <v>2.8</v>
      </c>
      <c r="H282" s="91">
        <v>2.2</v>
      </c>
      <c r="I282" s="91">
        <v>1.1</v>
      </c>
      <c r="J282" s="91">
        <v>1.3</v>
      </c>
      <c r="K282" s="95">
        <v>2.4</v>
      </c>
      <c r="L282" s="95">
        <v>3.2</v>
      </c>
      <c r="M282" s="95">
        <v>3</v>
      </c>
      <c r="N282" s="95">
        <v>3.1</v>
      </c>
      <c r="O282" s="95">
        <v>3.9</v>
      </c>
      <c r="P282" s="95">
        <v>4.4</v>
      </c>
      <c r="Q282" s="95">
        <v>5.2</v>
      </c>
      <c r="R282" s="95">
        <v>6.9</v>
      </c>
      <c r="S282" s="95">
        <v>6.4</v>
      </c>
      <c r="T282" s="58">
        <v>1.3</v>
      </c>
      <c r="V282" s="204"/>
    </row>
    <row r="283" spans="1:22" ht="25.5">
      <c r="A283" s="163" t="s">
        <v>102</v>
      </c>
      <c r="B283" s="59">
        <v>22.4</v>
      </c>
      <c r="C283" s="95">
        <v>16.9</v>
      </c>
      <c r="D283" s="95">
        <v>12.3</v>
      </c>
      <c r="E283" s="95">
        <v>7.8</v>
      </c>
      <c r="F283" s="95">
        <v>7.1</v>
      </c>
      <c r="G283" s="95">
        <v>7.4</v>
      </c>
      <c r="H283" s="95">
        <v>5</v>
      </c>
      <c r="I283" s="95">
        <v>3.9</v>
      </c>
      <c r="J283" s="95">
        <v>4.1</v>
      </c>
      <c r="K283" s="95">
        <v>4</v>
      </c>
      <c r="L283" s="95">
        <v>6.5</v>
      </c>
      <c r="M283" s="95">
        <v>10.7</v>
      </c>
      <c r="N283" s="95">
        <v>27</v>
      </c>
      <c r="O283" s="95">
        <v>35.3</v>
      </c>
      <c r="P283" s="95">
        <v>35.2</v>
      </c>
      <c r="Q283" s="95">
        <v>33.7</v>
      </c>
      <c r="R283" s="95">
        <v>38.6</v>
      </c>
      <c r="S283" s="95">
        <v>42.7</v>
      </c>
      <c r="T283" s="31">
        <v>23.4</v>
      </c>
      <c r="V283" s="204"/>
    </row>
    <row r="284" spans="1:22" ht="14.25">
      <c r="A284" s="503" t="s">
        <v>14</v>
      </c>
      <c r="B284" s="503"/>
      <c r="C284" s="503"/>
      <c r="D284" s="503"/>
      <c r="E284" s="503"/>
      <c r="F284" s="503"/>
      <c r="G284" s="503"/>
      <c r="H284" s="503"/>
      <c r="I284" s="503"/>
      <c r="J284" s="503"/>
      <c r="K284" s="503"/>
      <c r="L284" s="503"/>
      <c r="M284" s="503"/>
      <c r="N284" s="503"/>
      <c r="O284" s="503"/>
      <c r="P284" s="503"/>
      <c r="Q284" s="503"/>
      <c r="R284" s="503"/>
      <c r="S284" s="503"/>
      <c r="T284" s="503"/>
      <c r="U284" s="485"/>
      <c r="V284" s="485"/>
    </row>
    <row r="285" spans="1:22" ht="25.5">
      <c r="A285" s="27" t="s">
        <v>154</v>
      </c>
      <c r="B285" s="288"/>
      <c r="C285" s="288"/>
      <c r="D285" s="288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  <c r="P285" s="288"/>
      <c r="Q285" s="288"/>
      <c r="R285" s="288"/>
      <c r="S285" s="288"/>
      <c r="T285" s="31">
        <v>600</v>
      </c>
      <c r="U285" s="31">
        <v>1210</v>
      </c>
      <c r="V285" s="31">
        <v>1740</v>
      </c>
    </row>
    <row r="286" spans="1:22" ht="14.25">
      <c r="A286" s="27" t="s">
        <v>103</v>
      </c>
      <c r="B286" s="288"/>
      <c r="C286" s="288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163">
        <v>1.3</v>
      </c>
      <c r="U286" s="163">
        <v>2.9</v>
      </c>
      <c r="V286" s="163">
        <v>4.1</v>
      </c>
    </row>
    <row r="287" spans="1:22" ht="25.5">
      <c r="A287" s="27" t="s">
        <v>102</v>
      </c>
      <c r="B287" s="288"/>
      <c r="C287" s="288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349"/>
      <c r="T287" s="349">
        <v>23.6</v>
      </c>
      <c r="U287" s="349">
        <v>50.5</v>
      </c>
      <c r="V287" s="19">
        <v>62.9</v>
      </c>
    </row>
    <row r="288" spans="1:21" ht="31.5">
      <c r="A288" s="5" t="s">
        <v>309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348"/>
      <c r="U288" s="135"/>
    </row>
    <row r="289" spans="1:22" ht="12.75" customHeight="1">
      <c r="A289" s="503" t="s">
        <v>1890</v>
      </c>
      <c r="B289" s="503"/>
      <c r="C289" s="503"/>
      <c r="D289" s="503"/>
      <c r="E289" s="503"/>
      <c r="F289" s="503"/>
      <c r="G289" s="503"/>
      <c r="H289" s="503"/>
      <c r="I289" s="503"/>
      <c r="J289" s="503"/>
      <c r="K289" s="503"/>
      <c r="L289" s="503"/>
      <c r="M289" s="503"/>
      <c r="N289" s="503"/>
      <c r="O289" s="503"/>
      <c r="P289" s="503"/>
      <c r="Q289" s="503"/>
      <c r="R289" s="503"/>
      <c r="S289" s="503"/>
      <c r="T289" s="503"/>
      <c r="U289" s="485"/>
      <c r="V289" s="485"/>
    </row>
    <row r="290" spans="1:21" ht="15" customHeight="1">
      <c r="A290" s="9" t="s">
        <v>310</v>
      </c>
      <c r="B290" s="59">
        <v>1068.2</v>
      </c>
      <c r="C290" s="59">
        <v>1008.5</v>
      </c>
      <c r="D290" s="95">
        <v>956.6</v>
      </c>
      <c r="E290" s="95">
        <v>875.9</v>
      </c>
      <c r="F290" s="59">
        <v>860</v>
      </c>
      <c r="G290" s="95">
        <v>847.2</v>
      </c>
      <c r="H290" s="95">
        <v>834.1</v>
      </c>
      <c r="I290" s="95">
        <v>827.2</v>
      </c>
      <c r="J290" s="95">
        <v>846.2</v>
      </c>
      <c r="K290" s="95">
        <v>877.8</v>
      </c>
      <c r="L290" s="95">
        <v>891.3</v>
      </c>
      <c r="M290" s="95">
        <v>891.3</v>
      </c>
      <c r="N290" s="95">
        <v>916.3</v>
      </c>
      <c r="O290" s="95">
        <v>931.9</v>
      </c>
      <c r="P290" s="95">
        <v>953.1</v>
      </c>
      <c r="Q290" s="95">
        <v>995.8</v>
      </c>
      <c r="R290" s="95">
        <v>1015.3</v>
      </c>
      <c r="S290" s="95">
        <v>1040.4</v>
      </c>
      <c r="T290" s="95">
        <v>992.1</v>
      </c>
      <c r="U290" s="95"/>
    </row>
    <row r="291" spans="1:21" ht="13.5" customHeight="1">
      <c r="A291" s="9" t="s">
        <v>311</v>
      </c>
      <c r="B291" s="59">
        <v>1056.1</v>
      </c>
      <c r="C291" s="95">
        <v>992.2</v>
      </c>
      <c r="D291" s="95">
        <v>937.9</v>
      </c>
      <c r="E291" s="95">
        <v>856.4</v>
      </c>
      <c r="F291" s="95">
        <v>840.4</v>
      </c>
      <c r="G291" s="95">
        <v>827.7</v>
      </c>
      <c r="H291" s="95">
        <v>814.4</v>
      </c>
      <c r="I291" s="95">
        <v>809.1</v>
      </c>
      <c r="J291" s="95">
        <v>832.1</v>
      </c>
      <c r="K291" s="95">
        <v>863.7</v>
      </c>
      <c r="L291" s="95">
        <v>875.4</v>
      </c>
      <c r="M291" s="95">
        <v>878.4</v>
      </c>
      <c r="N291" s="95">
        <v>902.9</v>
      </c>
      <c r="O291" s="95">
        <v>924.3</v>
      </c>
      <c r="P291" s="95">
        <v>940.7</v>
      </c>
      <c r="Q291" s="59">
        <v>980</v>
      </c>
      <c r="R291" s="95">
        <v>1002.5</v>
      </c>
      <c r="S291" s="95">
        <v>1022.8</v>
      </c>
      <c r="T291" s="95">
        <v>977.1</v>
      </c>
      <c r="U291" s="95"/>
    </row>
    <row r="292" spans="1:21" ht="25.5" customHeight="1">
      <c r="A292" s="9" t="s">
        <v>312</v>
      </c>
      <c r="B292" s="95">
        <v>780</v>
      </c>
      <c r="C292" s="95">
        <v>715</v>
      </c>
      <c r="D292" s="95">
        <v>663</v>
      </c>
      <c r="E292" s="95">
        <v>601</v>
      </c>
      <c r="F292" s="95">
        <v>583</v>
      </c>
      <c r="G292" s="95">
        <v>583</v>
      </c>
      <c r="H292" s="95">
        <v>567</v>
      </c>
      <c r="I292" s="95">
        <v>564</v>
      </c>
      <c r="J292" s="95">
        <v>563</v>
      </c>
      <c r="K292" s="95">
        <v>582</v>
      </c>
      <c r="L292" s="95">
        <v>578</v>
      </c>
      <c r="M292" s="95">
        <v>585</v>
      </c>
      <c r="N292" s="95">
        <v>608</v>
      </c>
      <c r="O292" s="95">
        <v>609</v>
      </c>
      <c r="P292" s="95">
        <v>629</v>
      </c>
      <c r="Q292" s="95">
        <v>664</v>
      </c>
      <c r="R292" s="95">
        <v>676</v>
      </c>
      <c r="S292" s="95">
        <v>710</v>
      </c>
      <c r="T292" s="95">
        <v>652</v>
      </c>
      <c r="U292" s="95"/>
    </row>
    <row r="293" spans="1:21" ht="25.5">
      <c r="A293" s="9" t="s">
        <v>313</v>
      </c>
      <c r="B293" s="31">
        <v>168</v>
      </c>
      <c r="C293" s="95">
        <v>173</v>
      </c>
      <c r="D293" s="95">
        <v>175</v>
      </c>
      <c r="E293" s="95">
        <v>177</v>
      </c>
      <c r="F293" s="95">
        <v>177</v>
      </c>
      <c r="G293" s="95">
        <v>155</v>
      </c>
      <c r="H293" s="95">
        <v>158</v>
      </c>
      <c r="I293" s="95">
        <v>159</v>
      </c>
      <c r="J293" s="95">
        <v>161</v>
      </c>
      <c r="K293" s="95">
        <v>165</v>
      </c>
      <c r="L293" s="95">
        <v>176</v>
      </c>
      <c r="M293" s="95">
        <v>164</v>
      </c>
      <c r="N293" s="95">
        <v>158</v>
      </c>
      <c r="O293" s="95">
        <v>178</v>
      </c>
      <c r="P293" s="95">
        <v>175</v>
      </c>
      <c r="Q293" s="95">
        <v>175</v>
      </c>
      <c r="R293" s="95">
        <v>179</v>
      </c>
      <c r="S293" s="95">
        <v>167</v>
      </c>
      <c r="T293" s="95">
        <v>176</v>
      </c>
      <c r="U293" s="95"/>
    </row>
    <row r="294" spans="1:21" ht="29.25" customHeight="1">
      <c r="A294" s="9" t="s">
        <v>314</v>
      </c>
      <c r="B294" s="31">
        <v>120</v>
      </c>
      <c r="C294" s="95">
        <v>119.6</v>
      </c>
      <c r="D294" s="95">
        <v>119.2</v>
      </c>
      <c r="E294" s="95">
        <v>97.8</v>
      </c>
      <c r="F294" s="95">
        <v>99.5</v>
      </c>
      <c r="G294" s="95">
        <v>109</v>
      </c>
      <c r="H294" s="95">
        <v>109</v>
      </c>
      <c r="I294" s="95">
        <v>104</v>
      </c>
      <c r="J294" s="95">
        <v>122</v>
      </c>
      <c r="K294" s="95">
        <v>131</v>
      </c>
      <c r="L294" s="95">
        <v>137</v>
      </c>
      <c r="M294" s="95">
        <v>142</v>
      </c>
      <c r="N294" s="95">
        <v>150</v>
      </c>
      <c r="O294" s="95">
        <v>145</v>
      </c>
      <c r="P294" s="95">
        <v>149</v>
      </c>
      <c r="Q294" s="95">
        <v>156</v>
      </c>
      <c r="R294" s="95">
        <v>160</v>
      </c>
      <c r="S294" s="95">
        <v>163</v>
      </c>
      <c r="T294" s="95">
        <v>164</v>
      </c>
      <c r="U294" s="95"/>
    </row>
    <row r="295" spans="1:22" ht="12.75" customHeight="1">
      <c r="A295" s="503" t="s">
        <v>14</v>
      </c>
      <c r="B295" s="503"/>
      <c r="C295" s="503"/>
      <c r="D295" s="503"/>
      <c r="E295" s="503"/>
      <c r="F295" s="503"/>
      <c r="G295" s="503"/>
      <c r="H295" s="503"/>
      <c r="I295" s="503"/>
      <c r="J295" s="503"/>
      <c r="K295" s="503"/>
      <c r="L295" s="503"/>
      <c r="M295" s="503"/>
      <c r="N295" s="503"/>
      <c r="O295" s="503"/>
      <c r="P295" s="503"/>
      <c r="Q295" s="503"/>
      <c r="R295" s="503"/>
      <c r="S295" s="503"/>
      <c r="T295" s="503"/>
      <c r="U295" s="485"/>
      <c r="V295" s="485"/>
    </row>
    <row r="296" spans="1:22" ht="12.75" customHeight="1">
      <c r="A296" s="9" t="s">
        <v>310</v>
      </c>
      <c r="B296" s="368"/>
      <c r="C296" s="368"/>
      <c r="D296" s="368"/>
      <c r="E296" s="368"/>
      <c r="F296" s="368"/>
      <c r="G296" s="368"/>
      <c r="H296" s="368"/>
      <c r="I296" s="368"/>
      <c r="J296" s="368"/>
      <c r="K296" s="368"/>
      <c r="L296" s="368"/>
      <c r="M296" s="368"/>
      <c r="N296" s="368"/>
      <c r="O296" s="368"/>
      <c r="P296" s="368"/>
      <c r="Q296" s="368"/>
      <c r="R296" s="368"/>
      <c r="S296" s="368"/>
      <c r="T296" s="59">
        <v>992.1</v>
      </c>
      <c r="U296" s="59">
        <v>1038</v>
      </c>
      <c r="V296" s="19">
        <v>1054.9</v>
      </c>
    </row>
    <row r="297" spans="1:22" ht="12.75" customHeight="1">
      <c r="A297" s="9" t="s">
        <v>311</v>
      </c>
      <c r="B297" s="368"/>
      <c r="C297" s="368"/>
      <c r="D297" s="368"/>
      <c r="E297" s="368"/>
      <c r="F297" s="368"/>
      <c r="G297" s="368"/>
      <c r="H297" s="368"/>
      <c r="I297" s="368"/>
      <c r="J297" s="368"/>
      <c r="K297" s="368"/>
      <c r="L297" s="368"/>
      <c r="M297" s="368"/>
      <c r="N297" s="368"/>
      <c r="O297" s="368"/>
      <c r="P297" s="368"/>
      <c r="Q297" s="368"/>
      <c r="R297" s="368"/>
      <c r="S297" s="368"/>
      <c r="T297" s="59"/>
      <c r="U297" s="95">
        <v>1020.6</v>
      </c>
      <c r="V297" s="19">
        <v>1041.1</v>
      </c>
    </row>
    <row r="298" spans="1:22" ht="12.75" customHeight="1">
      <c r="A298" s="9" t="s">
        <v>312</v>
      </c>
      <c r="B298" s="368"/>
      <c r="C298" s="368"/>
      <c r="D298" s="368"/>
      <c r="E298" s="368"/>
      <c r="F298" s="368"/>
      <c r="G298" s="368"/>
      <c r="H298" s="368"/>
      <c r="I298" s="368"/>
      <c r="J298" s="368"/>
      <c r="K298" s="368"/>
      <c r="L298" s="368"/>
      <c r="M298" s="368"/>
      <c r="N298" s="368"/>
      <c r="O298" s="368"/>
      <c r="P298" s="368"/>
      <c r="Q298" s="368"/>
      <c r="R298" s="368"/>
      <c r="S298" s="368"/>
      <c r="T298" s="57">
        <v>652</v>
      </c>
      <c r="U298" s="95">
        <v>699</v>
      </c>
      <c r="V298" s="19">
        <v>713.8</v>
      </c>
    </row>
    <row r="299" spans="1:22" ht="24.75" customHeight="1">
      <c r="A299" s="9" t="s">
        <v>313</v>
      </c>
      <c r="B299" s="368"/>
      <c r="C299" s="368"/>
      <c r="D299" s="368"/>
      <c r="E299" s="368"/>
      <c r="F299" s="368"/>
      <c r="G299" s="368"/>
      <c r="H299" s="368"/>
      <c r="I299" s="368"/>
      <c r="J299" s="368"/>
      <c r="K299" s="368"/>
      <c r="L299" s="368"/>
      <c r="M299" s="368"/>
      <c r="N299" s="368"/>
      <c r="O299" s="368"/>
      <c r="P299" s="368"/>
      <c r="Q299" s="368"/>
      <c r="R299" s="368"/>
      <c r="S299" s="368"/>
      <c r="T299" s="57">
        <v>176</v>
      </c>
      <c r="U299" s="95">
        <v>168</v>
      </c>
      <c r="V299" s="19">
        <v>167.6</v>
      </c>
    </row>
    <row r="300" spans="1:22" ht="25.5" customHeight="1">
      <c r="A300" s="9" t="s">
        <v>314</v>
      </c>
      <c r="B300" s="368"/>
      <c r="C300" s="368"/>
      <c r="D300" s="368"/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57">
        <v>164</v>
      </c>
      <c r="U300" s="95">
        <v>171</v>
      </c>
      <c r="V300" s="19">
        <v>172.9</v>
      </c>
    </row>
    <row r="301" spans="1:22" ht="12.75" customHeight="1">
      <c r="A301" s="170" t="s">
        <v>315</v>
      </c>
      <c r="B301" s="31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204"/>
    </row>
    <row r="302" spans="1:22" ht="12.75" customHeight="1">
      <c r="A302" s="503" t="s">
        <v>1890</v>
      </c>
      <c r="B302" s="503"/>
      <c r="C302" s="503"/>
      <c r="D302" s="503"/>
      <c r="E302" s="503"/>
      <c r="F302" s="503"/>
      <c r="G302" s="503"/>
      <c r="H302" s="503"/>
      <c r="I302" s="503"/>
      <c r="J302" s="503"/>
      <c r="K302" s="503"/>
      <c r="L302" s="503"/>
      <c r="M302" s="503"/>
      <c r="N302" s="503"/>
      <c r="O302" s="503"/>
      <c r="P302" s="503"/>
      <c r="Q302" s="503"/>
      <c r="R302" s="503"/>
      <c r="S302" s="503"/>
      <c r="T302" s="503"/>
      <c r="U302" s="485"/>
      <c r="V302" s="485"/>
    </row>
    <row r="303" spans="1:22" ht="12.75">
      <c r="A303" s="173" t="s">
        <v>316</v>
      </c>
      <c r="B303" s="163">
        <v>213</v>
      </c>
      <c r="C303" s="59">
        <v>212</v>
      </c>
      <c r="D303" s="95">
        <v>213.4</v>
      </c>
      <c r="E303" s="95">
        <v>214.9</v>
      </c>
      <c r="F303" s="59">
        <v>215</v>
      </c>
      <c r="G303" s="59">
        <v>214.5</v>
      </c>
      <c r="H303" s="59">
        <v>214.2</v>
      </c>
      <c r="I303" s="59">
        <v>214.1</v>
      </c>
      <c r="J303" s="59">
        <v>214.3</v>
      </c>
      <c r="K303" s="95">
        <v>212.8</v>
      </c>
      <c r="L303" s="95">
        <v>214.8</v>
      </c>
      <c r="M303" s="95">
        <v>214.9</v>
      </c>
      <c r="N303" s="59">
        <v>216</v>
      </c>
      <c r="O303" s="95">
        <v>216.6</v>
      </c>
      <c r="P303" s="95">
        <v>219.2</v>
      </c>
      <c r="Q303" s="95">
        <v>221.4</v>
      </c>
      <c r="R303" s="59">
        <v>224</v>
      </c>
      <c r="S303" s="95">
        <v>225.5</v>
      </c>
      <c r="T303" s="95">
        <v>226.1</v>
      </c>
      <c r="U303" s="59"/>
      <c r="V303" s="204"/>
    </row>
    <row r="304" spans="1:22" ht="12.75">
      <c r="A304" s="9" t="s">
        <v>317</v>
      </c>
      <c r="B304" s="163">
        <v>149</v>
      </c>
      <c r="C304" s="59">
        <v>148.4</v>
      </c>
      <c r="D304" s="95">
        <v>148.8</v>
      </c>
      <c r="E304" s="95">
        <v>149.7</v>
      </c>
      <c r="F304" s="95">
        <v>149.7</v>
      </c>
      <c r="G304" s="95">
        <v>149.2</v>
      </c>
      <c r="H304" s="59">
        <v>149</v>
      </c>
      <c r="I304" s="59">
        <v>148.7</v>
      </c>
      <c r="J304" s="95">
        <v>148.3</v>
      </c>
      <c r="K304" s="95">
        <v>146.8</v>
      </c>
      <c r="L304" s="95">
        <v>147.4</v>
      </c>
      <c r="M304" s="95">
        <v>147.3</v>
      </c>
      <c r="N304" s="59">
        <v>148</v>
      </c>
      <c r="O304" s="95">
        <v>148.3</v>
      </c>
      <c r="P304" s="95">
        <v>149.5</v>
      </c>
      <c r="Q304" s="95">
        <v>151.5</v>
      </c>
      <c r="R304" s="95">
        <v>153.3</v>
      </c>
      <c r="S304" s="95">
        <v>155.1</v>
      </c>
      <c r="T304" s="95">
        <v>155.4</v>
      </c>
      <c r="U304" s="95"/>
      <c r="V304" s="204"/>
    </row>
    <row r="305" spans="1:22" ht="15.75" customHeight="1">
      <c r="A305" s="9" t="s">
        <v>318</v>
      </c>
      <c r="B305" s="59">
        <v>43.3</v>
      </c>
      <c r="C305" s="59">
        <v>43.4</v>
      </c>
      <c r="D305" s="95">
        <v>43.4</v>
      </c>
      <c r="E305" s="59">
        <v>44</v>
      </c>
      <c r="F305" s="59">
        <v>44</v>
      </c>
      <c r="G305" s="59">
        <v>44</v>
      </c>
      <c r="H305" s="59">
        <v>43.9</v>
      </c>
      <c r="I305" s="59">
        <v>44.1</v>
      </c>
      <c r="J305" s="59">
        <v>44.3</v>
      </c>
      <c r="K305" s="95">
        <v>44.3</v>
      </c>
      <c r="L305" s="95">
        <v>44.7</v>
      </c>
      <c r="M305" s="95">
        <v>44.8</v>
      </c>
      <c r="N305" s="95">
        <v>45.2</v>
      </c>
      <c r="O305" s="95">
        <v>45.5</v>
      </c>
      <c r="P305" s="95">
        <v>45.9</v>
      </c>
      <c r="Q305" s="95">
        <v>46.1</v>
      </c>
      <c r="R305" s="95">
        <v>46.8</v>
      </c>
      <c r="S305" s="95">
        <v>47.1</v>
      </c>
      <c r="T305" s="95">
        <v>47.3</v>
      </c>
      <c r="U305" s="95"/>
      <c r="V305" s="204"/>
    </row>
    <row r="306" spans="1:22" ht="13.5" customHeight="1">
      <c r="A306" s="9" t="s">
        <v>319</v>
      </c>
      <c r="B306" s="163">
        <v>20.2</v>
      </c>
      <c r="C306" s="59">
        <v>20.2</v>
      </c>
      <c r="D306" s="95">
        <v>21.2</v>
      </c>
      <c r="E306" s="95">
        <v>21.2</v>
      </c>
      <c r="F306" s="95">
        <v>21.3</v>
      </c>
      <c r="G306" s="95">
        <v>21.3</v>
      </c>
      <c r="H306" s="95">
        <v>21.3</v>
      </c>
      <c r="I306" s="59">
        <v>21.3</v>
      </c>
      <c r="J306" s="95">
        <v>21.7</v>
      </c>
      <c r="K306" s="95">
        <v>21.7</v>
      </c>
      <c r="L306" s="95">
        <v>22.7</v>
      </c>
      <c r="M306" s="95">
        <v>22.7</v>
      </c>
      <c r="N306" s="95">
        <v>22.7</v>
      </c>
      <c r="O306" s="95">
        <v>22.7</v>
      </c>
      <c r="P306" s="95">
        <v>23.7</v>
      </c>
      <c r="Q306" s="95">
        <v>23.7</v>
      </c>
      <c r="R306" s="95">
        <v>23.7</v>
      </c>
      <c r="S306" s="95">
        <v>23.3</v>
      </c>
      <c r="T306" s="95">
        <v>23.3</v>
      </c>
      <c r="U306" s="95"/>
      <c r="V306" s="204"/>
    </row>
    <row r="307" spans="1:22" ht="14.25">
      <c r="A307" s="503" t="s">
        <v>14</v>
      </c>
      <c r="B307" s="503"/>
      <c r="C307" s="503"/>
      <c r="D307" s="503"/>
      <c r="E307" s="503"/>
      <c r="F307" s="503"/>
      <c r="G307" s="503"/>
      <c r="H307" s="503"/>
      <c r="I307" s="503"/>
      <c r="J307" s="503"/>
      <c r="K307" s="503"/>
      <c r="L307" s="503"/>
      <c r="M307" s="503"/>
      <c r="N307" s="503"/>
      <c r="O307" s="503"/>
      <c r="P307" s="503"/>
      <c r="Q307" s="503"/>
      <c r="R307" s="503"/>
      <c r="S307" s="503"/>
      <c r="T307" s="503"/>
      <c r="U307" s="485"/>
      <c r="V307" s="485"/>
    </row>
    <row r="308" spans="1:22" ht="12.75">
      <c r="A308" s="9" t="s">
        <v>316</v>
      </c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59">
        <v>230</v>
      </c>
      <c r="V308" s="19">
        <v>233.3</v>
      </c>
    </row>
    <row r="309" spans="1:22" ht="12.75">
      <c r="A309" s="9" t="s">
        <v>317</v>
      </c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95">
        <v>158.1</v>
      </c>
      <c r="V309" s="19">
        <v>161.4</v>
      </c>
    </row>
    <row r="310" spans="1:22" ht="15" customHeight="1">
      <c r="A310" s="9" t="s">
        <v>318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95">
        <v>47.4</v>
      </c>
      <c r="V310" s="19">
        <v>47.5</v>
      </c>
    </row>
    <row r="311" spans="1:22" ht="12.75">
      <c r="A311" s="9" t="s">
        <v>319</v>
      </c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95">
        <v>24.3</v>
      </c>
      <c r="V311" s="19">
        <v>24.3</v>
      </c>
    </row>
  </sheetData>
  <mergeCells count="38">
    <mergeCell ref="A146:V146"/>
    <mergeCell ref="A147:V147"/>
    <mergeCell ref="A208:V208"/>
    <mergeCell ref="A156:V156"/>
    <mergeCell ref="A165:V165"/>
    <mergeCell ref="A149:U149"/>
    <mergeCell ref="A196:V196"/>
    <mergeCell ref="A202:V202"/>
    <mergeCell ref="A205:V205"/>
    <mergeCell ref="A172:V172"/>
    <mergeCell ref="A262:V262"/>
    <mergeCell ref="A267:V267"/>
    <mergeCell ref="A224:V224"/>
    <mergeCell ref="A229:V229"/>
    <mergeCell ref="A180:V180"/>
    <mergeCell ref="A185:V185"/>
    <mergeCell ref="A191:V191"/>
    <mergeCell ref="A307:V307"/>
    <mergeCell ref="A273:V273"/>
    <mergeCell ref="A284:V284"/>
    <mergeCell ref="A289:V289"/>
    <mergeCell ref="A295:V295"/>
    <mergeCell ref="A280:T280"/>
    <mergeCell ref="A276:U276"/>
    <mergeCell ref="A302:V302"/>
    <mergeCell ref="A1:U1"/>
    <mergeCell ref="A20:V20"/>
    <mergeCell ref="A80:V80"/>
    <mergeCell ref="A145:V145"/>
    <mergeCell ref="A3:V3"/>
    <mergeCell ref="A144:V144"/>
    <mergeCell ref="A214:V214"/>
    <mergeCell ref="A258:U258"/>
    <mergeCell ref="A244:V244"/>
    <mergeCell ref="A220:V220"/>
    <mergeCell ref="A232:V232"/>
    <mergeCell ref="A236:V236"/>
    <mergeCell ref="A255:V255"/>
  </mergeCells>
  <printOptions/>
  <pageMargins left="0.75" right="0.75" top="1" bottom="1" header="0.5" footer="0.5"/>
  <pageSetup horizontalDpi="600" verticalDpi="600" orientation="portrait" paperSize="9" r:id="rId1"/>
  <ignoredErrors>
    <ignoredError sqref="T252:V252 T245:U248 T250:V250 V245:V24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R82"/>
  <sheetViews>
    <sheetView workbookViewId="0" topLeftCell="A1">
      <pane xSplit="1" ySplit="3" topLeftCell="I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3.125" style="0" customWidth="1"/>
  </cols>
  <sheetData>
    <row r="1" spans="1:44" ht="12.75">
      <c r="A1" s="481" t="s">
        <v>417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</row>
    <row r="2" spans="1:22" ht="15" customHeight="1">
      <c r="A2" s="154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2028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ht="12.75">
      <c r="A4" s="8" t="s">
        <v>2029</v>
      </c>
    </row>
    <row r="5" spans="1:22" ht="51">
      <c r="A5" s="9" t="s">
        <v>1836</v>
      </c>
      <c r="B5" s="174">
        <v>0.26</v>
      </c>
      <c r="C5" s="95">
        <v>2.7</v>
      </c>
      <c r="D5" s="95">
        <v>22.4</v>
      </c>
      <c r="E5" s="95">
        <v>73.7</v>
      </c>
      <c r="F5" s="95">
        <v>203.9</v>
      </c>
      <c r="G5" s="95">
        <v>283.4</v>
      </c>
      <c r="H5" s="95">
        <v>303.2</v>
      </c>
      <c r="I5" s="95">
        <v>298.4</v>
      </c>
      <c r="J5" s="95">
        <v>586</v>
      </c>
      <c r="K5" s="95">
        <v>742.4</v>
      </c>
      <c r="L5" s="95">
        <v>918.2</v>
      </c>
      <c r="M5" s="95">
        <v>968.2</v>
      </c>
      <c r="N5" s="95">
        <v>1076.4</v>
      </c>
      <c r="O5" s="95">
        <v>1253.2</v>
      </c>
      <c r="P5" s="95">
        <v>1380.9</v>
      </c>
      <c r="Q5" s="95">
        <v>1570.6</v>
      </c>
      <c r="R5" s="95">
        <v>1931.6</v>
      </c>
      <c r="S5" s="95">
        <v>2461.4</v>
      </c>
      <c r="T5" s="95">
        <v>2515.9</v>
      </c>
      <c r="U5" s="116">
        <v>2587.8</v>
      </c>
      <c r="V5" s="116">
        <v>3261.7</v>
      </c>
    </row>
    <row r="6" spans="1:22" ht="51">
      <c r="A6" s="9" t="s">
        <v>331</v>
      </c>
      <c r="B6" s="19">
        <v>0.179</v>
      </c>
      <c r="C6" s="95">
        <v>1.8</v>
      </c>
      <c r="D6" s="95">
        <v>12.8</v>
      </c>
      <c r="E6" s="95">
        <v>40.2</v>
      </c>
      <c r="F6" s="95">
        <v>102.3</v>
      </c>
      <c r="G6" s="95">
        <v>140</v>
      </c>
      <c r="H6" s="95">
        <v>143.5</v>
      </c>
      <c r="I6" s="95">
        <v>120.6</v>
      </c>
      <c r="J6" s="95">
        <v>249.8</v>
      </c>
      <c r="K6" s="95">
        <v>335.6</v>
      </c>
      <c r="L6" s="95">
        <v>421.8</v>
      </c>
      <c r="M6" s="95">
        <v>409.3</v>
      </c>
      <c r="N6" s="95">
        <v>458.3</v>
      </c>
      <c r="O6" s="95">
        <v>573.5</v>
      </c>
      <c r="P6" s="95">
        <v>615.6</v>
      </c>
      <c r="Q6" s="95">
        <v>704.5</v>
      </c>
      <c r="R6" s="95">
        <v>918.5</v>
      </c>
      <c r="S6" s="95">
        <v>1183.7</v>
      </c>
      <c r="T6" s="95">
        <v>1141.5</v>
      </c>
      <c r="U6" s="122">
        <v>1150</v>
      </c>
      <c r="V6" s="95">
        <v>1540.6</v>
      </c>
    </row>
    <row r="7" spans="1:22" ht="38.25">
      <c r="A7" s="9" t="s">
        <v>332</v>
      </c>
      <c r="B7" s="19">
        <v>0.081</v>
      </c>
      <c r="C7" s="95">
        <v>0.9</v>
      </c>
      <c r="D7" s="95">
        <v>8.9</v>
      </c>
      <c r="E7" s="95">
        <v>32.3</v>
      </c>
      <c r="F7" s="95">
        <v>97.6</v>
      </c>
      <c r="G7" s="95">
        <v>137.8</v>
      </c>
      <c r="H7" s="95">
        <v>152.3</v>
      </c>
      <c r="I7" s="95">
        <v>171.1</v>
      </c>
      <c r="J7" s="95">
        <v>320.8</v>
      </c>
      <c r="K7" s="95">
        <v>383.2</v>
      </c>
      <c r="L7" s="95">
        <v>460.7</v>
      </c>
      <c r="M7" s="95">
        <v>520.6</v>
      </c>
      <c r="N7" s="95">
        <v>565.7</v>
      </c>
      <c r="O7" s="95">
        <v>600.7</v>
      </c>
      <c r="P7" s="95">
        <v>681</v>
      </c>
      <c r="Q7" s="95">
        <v>754.8</v>
      </c>
      <c r="R7" s="95">
        <v>856.6</v>
      </c>
      <c r="S7" s="95">
        <v>1068.5</v>
      </c>
      <c r="T7" s="95">
        <v>1184.7</v>
      </c>
      <c r="U7" s="116">
        <v>1250.4</v>
      </c>
      <c r="V7" s="116">
        <v>1426.9</v>
      </c>
    </row>
    <row r="8" spans="1:22" ht="51">
      <c r="A8" s="9" t="s">
        <v>333</v>
      </c>
      <c r="B8" s="20"/>
      <c r="C8" s="175">
        <v>0.03</v>
      </c>
      <c r="D8" s="28">
        <v>0.7</v>
      </c>
      <c r="E8" s="28">
        <v>1.2</v>
      </c>
      <c r="F8" s="28">
        <v>4</v>
      </c>
      <c r="G8" s="28">
        <v>5.6</v>
      </c>
      <c r="H8" s="28">
        <v>7.4</v>
      </c>
      <c r="I8" s="19">
        <v>6.7</v>
      </c>
      <c r="J8" s="19">
        <v>15.4</v>
      </c>
      <c r="K8" s="19">
        <v>23.6</v>
      </c>
      <c r="L8" s="19">
        <v>35.7</v>
      </c>
      <c r="M8" s="19">
        <v>38.3</v>
      </c>
      <c r="N8" s="19">
        <v>52.4</v>
      </c>
      <c r="O8" s="28">
        <v>79</v>
      </c>
      <c r="P8" s="19">
        <v>84.3</v>
      </c>
      <c r="Q8" s="19">
        <v>111.3</v>
      </c>
      <c r="R8" s="19">
        <v>156.5</v>
      </c>
      <c r="S8" s="19">
        <v>209.2</v>
      </c>
      <c r="T8" s="77">
        <v>189.7</v>
      </c>
      <c r="U8" s="116">
        <v>187.4</v>
      </c>
      <c r="V8" s="116">
        <v>294.2</v>
      </c>
    </row>
    <row r="9" spans="1:22" ht="51">
      <c r="A9" s="9" t="s">
        <v>159</v>
      </c>
      <c r="B9" s="19">
        <v>0.105</v>
      </c>
      <c r="C9" s="28">
        <v>1.3</v>
      </c>
      <c r="D9" s="28">
        <v>10.3</v>
      </c>
      <c r="E9" s="28">
        <v>37.9</v>
      </c>
      <c r="F9" s="28">
        <v>108.3</v>
      </c>
      <c r="G9" s="28">
        <v>153.7</v>
      </c>
      <c r="H9" s="28">
        <v>165.6</v>
      </c>
      <c r="I9" s="28">
        <v>143.1</v>
      </c>
      <c r="J9" s="19">
        <v>307.1</v>
      </c>
      <c r="K9" s="19">
        <v>394.7</v>
      </c>
      <c r="L9" s="19">
        <v>466.1</v>
      </c>
      <c r="M9" s="19">
        <v>480.7</v>
      </c>
      <c r="N9" s="19">
        <v>557.2</v>
      </c>
      <c r="O9" s="19">
        <v>650.6</v>
      </c>
      <c r="P9" s="19">
        <v>669.8</v>
      </c>
      <c r="Q9" s="19">
        <v>764.8</v>
      </c>
      <c r="R9" s="19">
        <v>1002.4</v>
      </c>
      <c r="S9" s="19">
        <v>1306.4</v>
      </c>
      <c r="T9" s="95">
        <v>1238.9</v>
      </c>
      <c r="U9" s="116">
        <v>1191.5</v>
      </c>
      <c r="V9" s="116">
        <v>1703.5</v>
      </c>
    </row>
    <row r="10" spans="1:22" ht="51">
      <c r="A10" s="9" t="s">
        <v>530</v>
      </c>
      <c r="B10" s="19">
        <v>0.068</v>
      </c>
      <c r="C10" s="28">
        <v>0.9</v>
      </c>
      <c r="D10" s="28">
        <v>5.6</v>
      </c>
      <c r="E10" s="28">
        <v>17.8</v>
      </c>
      <c r="F10" s="28">
        <v>48.8</v>
      </c>
      <c r="G10" s="28">
        <v>73</v>
      </c>
      <c r="H10" s="28">
        <v>80.8</v>
      </c>
      <c r="I10" s="16">
        <v>57</v>
      </c>
      <c r="J10" s="19">
        <v>128.1</v>
      </c>
      <c r="K10" s="28">
        <v>189</v>
      </c>
      <c r="L10" s="19">
        <v>224.4</v>
      </c>
      <c r="M10" s="19">
        <v>197.5</v>
      </c>
      <c r="N10" s="19">
        <v>235.7</v>
      </c>
      <c r="O10" s="19">
        <v>307.2</v>
      </c>
      <c r="P10" s="19">
        <v>294.4</v>
      </c>
      <c r="Q10" s="19">
        <v>343.9</v>
      </c>
      <c r="R10" s="19">
        <v>490.4</v>
      </c>
      <c r="S10" s="19">
        <v>637.6</v>
      </c>
      <c r="T10" s="95">
        <v>542.8</v>
      </c>
      <c r="U10" s="116">
        <v>485.9</v>
      </c>
      <c r="V10" s="95">
        <v>775.4</v>
      </c>
    </row>
    <row r="11" spans="1:22" ht="39.75" customHeight="1">
      <c r="A11" s="9" t="s">
        <v>531</v>
      </c>
      <c r="B11" s="19">
        <v>0.037</v>
      </c>
      <c r="C11" s="28">
        <v>0.4</v>
      </c>
      <c r="D11" s="28">
        <v>4.2</v>
      </c>
      <c r="E11" s="28">
        <v>19.3</v>
      </c>
      <c r="F11" s="28">
        <v>56.8</v>
      </c>
      <c r="G11" s="28">
        <v>77.1</v>
      </c>
      <c r="H11" s="28">
        <v>79.7</v>
      </c>
      <c r="I11" s="19">
        <v>82.3</v>
      </c>
      <c r="J11" s="19">
        <v>168.6</v>
      </c>
      <c r="K11" s="19">
        <v>188.5</v>
      </c>
      <c r="L11" s="19">
        <v>214.6</v>
      </c>
      <c r="M11" s="19">
        <v>255.3</v>
      </c>
      <c r="N11" s="19">
        <v>281.6</v>
      </c>
      <c r="O11" s="19">
        <v>280</v>
      </c>
      <c r="P11" s="19">
        <v>311.4</v>
      </c>
      <c r="Q11" s="19">
        <v>336.2</v>
      </c>
      <c r="R11" s="19">
        <v>388.5</v>
      </c>
      <c r="S11" s="19">
        <v>501.5</v>
      </c>
      <c r="T11" s="95">
        <v>552.9</v>
      </c>
      <c r="U11" s="116">
        <v>572.1</v>
      </c>
      <c r="V11" s="122">
        <v>699</v>
      </c>
    </row>
    <row r="12" spans="1:22" ht="51">
      <c r="A12" s="9" t="s">
        <v>248</v>
      </c>
      <c r="B12" s="20"/>
      <c r="C12" s="176">
        <v>0.02</v>
      </c>
      <c r="D12" s="28">
        <v>0.5</v>
      </c>
      <c r="E12" s="28">
        <v>0.8</v>
      </c>
      <c r="F12" s="28">
        <v>2.7</v>
      </c>
      <c r="G12" s="28">
        <v>3.6</v>
      </c>
      <c r="H12" s="28">
        <v>5.1</v>
      </c>
      <c r="I12" s="19">
        <v>3.8</v>
      </c>
      <c r="J12" s="19">
        <v>10.4</v>
      </c>
      <c r="K12" s="19">
        <v>17.2</v>
      </c>
      <c r="L12" s="19">
        <v>27.1</v>
      </c>
      <c r="M12" s="19">
        <v>27.9</v>
      </c>
      <c r="N12" s="19">
        <v>39.9</v>
      </c>
      <c r="O12" s="19">
        <v>63.4</v>
      </c>
      <c r="P12" s="16">
        <v>64</v>
      </c>
      <c r="Q12" s="19">
        <v>84.7</v>
      </c>
      <c r="R12" s="19">
        <v>123.5</v>
      </c>
      <c r="S12" s="19">
        <v>167.3</v>
      </c>
      <c r="T12" s="95">
        <v>143.2</v>
      </c>
      <c r="U12" s="116">
        <v>133.5</v>
      </c>
      <c r="V12" s="116">
        <v>229.1</v>
      </c>
    </row>
    <row r="13" spans="1:22" ht="51">
      <c r="A13" s="9" t="s">
        <v>249</v>
      </c>
      <c r="B13" s="19">
        <v>0.155</v>
      </c>
      <c r="C13" s="28">
        <v>1.4</v>
      </c>
      <c r="D13" s="28">
        <v>12.1</v>
      </c>
      <c r="E13" s="28">
        <v>35.8</v>
      </c>
      <c r="F13" s="28">
        <v>95.6</v>
      </c>
      <c r="G13" s="28">
        <v>129.7</v>
      </c>
      <c r="H13" s="28">
        <v>137.6</v>
      </c>
      <c r="I13" s="19">
        <v>155.3</v>
      </c>
      <c r="J13" s="19">
        <v>278.9</v>
      </c>
      <c r="K13" s="19">
        <v>347.7</v>
      </c>
      <c r="L13" s="19">
        <v>452.1</v>
      </c>
      <c r="M13" s="19">
        <v>487.5</v>
      </c>
      <c r="N13" s="19">
        <v>519.2</v>
      </c>
      <c r="O13" s="19">
        <v>602.6</v>
      </c>
      <c r="P13" s="19">
        <v>711.1</v>
      </c>
      <c r="Q13" s="19">
        <v>805.8</v>
      </c>
      <c r="R13" s="19">
        <v>929.2</v>
      </c>
      <c r="S13" s="19">
        <v>1155</v>
      </c>
      <c r="T13" s="59">
        <v>1277</v>
      </c>
      <c r="U13" s="116">
        <v>1396.3</v>
      </c>
      <c r="V13" s="116">
        <v>1558.2</v>
      </c>
    </row>
    <row r="14" spans="1:22" ht="51">
      <c r="A14" s="9" t="s">
        <v>1380</v>
      </c>
      <c r="B14" s="19">
        <v>0.111</v>
      </c>
      <c r="C14" s="28">
        <v>0.9</v>
      </c>
      <c r="D14" s="28">
        <v>7.2</v>
      </c>
      <c r="E14" s="28">
        <v>22.4</v>
      </c>
      <c r="F14" s="28">
        <v>53.5</v>
      </c>
      <c r="G14" s="28">
        <v>67</v>
      </c>
      <c r="H14" s="28">
        <v>62.7</v>
      </c>
      <c r="I14" s="19">
        <v>63.6</v>
      </c>
      <c r="J14" s="19">
        <v>121.7</v>
      </c>
      <c r="K14" s="28">
        <v>146.6</v>
      </c>
      <c r="L14" s="19">
        <v>197.4</v>
      </c>
      <c r="M14" s="19">
        <v>211.8</v>
      </c>
      <c r="N14" s="19">
        <v>222.6</v>
      </c>
      <c r="O14" s="19">
        <v>266.3</v>
      </c>
      <c r="P14" s="19">
        <v>321.2</v>
      </c>
      <c r="Q14" s="19">
        <v>360.6</v>
      </c>
      <c r="R14" s="19">
        <v>428.1</v>
      </c>
      <c r="S14" s="19">
        <v>546.1</v>
      </c>
      <c r="T14" s="95">
        <v>598.7</v>
      </c>
      <c r="U14" s="116">
        <v>664.1</v>
      </c>
      <c r="V14" s="95">
        <v>765.2</v>
      </c>
    </row>
    <row r="15" spans="1:22" ht="40.5" customHeight="1">
      <c r="A15" s="9" t="s">
        <v>835</v>
      </c>
      <c r="B15" s="19">
        <v>0.044</v>
      </c>
      <c r="C15" s="28">
        <v>0.5</v>
      </c>
      <c r="D15" s="28">
        <v>4.7</v>
      </c>
      <c r="E15" s="28">
        <v>13</v>
      </c>
      <c r="F15" s="28">
        <v>40.8</v>
      </c>
      <c r="G15" s="28">
        <v>60.7</v>
      </c>
      <c r="H15" s="28">
        <v>72.6</v>
      </c>
      <c r="I15" s="19">
        <v>88.8</v>
      </c>
      <c r="J15" s="19">
        <v>152.2</v>
      </c>
      <c r="K15" s="19">
        <v>194.7</v>
      </c>
      <c r="L15" s="19">
        <v>246.1</v>
      </c>
      <c r="M15" s="19">
        <v>265.3</v>
      </c>
      <c r="N15" s="19">
        <v>284.1</v>
      </c>
      <c r="O15" s="19">
        <v>320.7</v>
      </c>
      <c r="P15" s="19">
        <v>369.6</v>
      </c>
      <c r="Q15" s="19">
        <v>418.6</v>
      </c>
      <c r="R15" s="19">
        <v>468.1</v>
      </c>
      <c r="S15" s="19">
        <v>567</v>
      </c>
      <c r="T15" s="95">
        <v>631.8</v>
      </c>
      <c r="U15" s="116">
        <v>678.3</v>
      </c>
      <c r="V15" s="116">
        <v>727.9</v>
      </c>
    </row>
    <row r="16" spans="1:22" ht="51">
      <c r="A16" s="9" t="s">
        <v>886</v>
      </c>
      <c r="B16" s="20"/>
      <c r="C16" s="176">
        <v>0.01</v>
      </c>
      <c r="D16" s="28">
        <v>0.2</v>
      </c>
      <c r="E16" s="28">
        <v>0.4</v>
      </c>
      <c r="F16" s="28">
        <v>1.3</v>
      </c>
      <c r="G16" s="28">
        <v>2</v>
      </c>
      <c r="H16" s="28">
        <v>2.3</v>
      </c>
      <c r="I16" s="19">
        <v>2.9</v>
      </c>
      <c r="J16" s="16">
        <v>5</v>
      </c>
      <c r="K16" s="19">
        <v>6.4</v>
      </c>
      <c r="L16" s="19">
        <v>8.6</v>
      </c>
      <c r="M16" s="19">
        <v>10.4</v>
      </c>
      <c r="N16" s="19">
        <v>12.5</v>
      </c>
      <c r="O16" s="19">
        <v>15.6</v>
      </c>
      <c r="P16" s="19">
        <v>20.3</v>
      </c>
      <c r="Q16" s="19">
        <v>26.6</v>
      </c>
      <c r="R16" s="16">
        <v>33</v>
      </c>
      <c r="S16" s="19">
        <v>41.9</v>
      </c>
      <c r="T16" s="95">
        <v>46.5</v>
      </c>
      <c r="U16" s="116">
        <v>53.9</v>
      </c>
      <c r="V16" s="116">
        <v>65.1</v>
      </c>
    </row>
    <row r="17" spans="1:22" ht="51">
      <c r="A17" s="9" t="s">
        <v>325</v>
      </c>
      <c r="B17" s="19">
        <v>95.5</v>
      </c>
      <c r="C17" s="19">
        <v>90.6</v>
      </c>
      <c r="D17" s="19">
        <v>95.6</v>
      </c>
      <c r="E17" s="16">
        <v>88</v>
      </c>
      <c r="F17" s="19">
        <v>92</v>
      </c>
      <c r="G17" s="19">
        <v>94.9</v>
      </c>
      <c r="H17" s="19">
        <v>100.9</v>
      </c>
      <c r="I17" s="19">
        <v>85.9</v>
      </c>
      <c r="J17" s="19">
        <v>103.8</v>
      </c>
      <c r="K17" s="19">
        <v>106.2</v>
      </c>
      <c r="L17" s="19">
        <v>106.9</v>
      </c>
      <c r="M17" s="19">
        <v>100.9</v>
      </c>
      <c r="N17" s="19">
        <v>99.9</v>
      </c>
      <c r="O17" s="19">
        <v>102.4</v>
      </c>
      <c r="P17" s="19">
        <v>101.6</v>
      </c>
      <c r="Q17" s="19">
        <v>103</v>
      </c>
      <c r="R17" s="19">
        <v>103.3</v>
      </c>
      <c r="S17" s="19">
        <v>110.8</v>
      </c>
      <c r="T17" s="95">
        <v>101.4</v>
      </c>
      <c r="U17" s="95">
        <v>88.7</v>
      </c>
      <c r="V17" s="122">
        <v>123</v>
      </c>
    </row>
    <row r="18" spans="1:22" ht="63.75">
      <c r="A18" s="9" t="s">
        <v>1697</v>
      </c>
      <c r="B18" s="28">
        <v>91</v>
      </c>
      <c r="C18" s="19">
        <v>82.7</v>
      </c>
      <c r="D18" s="19">
        <v>90.9</v>
      </c>
      <c r="E18" s="19">
        <v>83.9</v>
      </c>
      <c r="F18" s="19">
        <v>84.6</v>
      </c>
      <c r="G18" s="19">
        <v>89.9</v>
      </c>
      <c r="H18" s="19">
        <v>102.5</v>
      </c>
      <c r="I18" s="19">
        <v>78.5</v>
      </c>
      <c r="J18" s="19">
        <v>105.4</v>
      </c>
      <c r="K18" s="19">
        <v>106.4</v>
      </c>
      <c r="L18" s="19">
        <v>111.1</v>
      </c>
      <c r="M18" s="19">
        <v>101.8</v>
      </c>
      <c r="N18" s="19">
        <v>96.1</v>
      </c>
      <c r="O18" s="19">
        <v>104.9</v>
      </c>
      <c r="P18" s="19">
        <v>103.1</v>
      </c>
      <c r="Q18" s="19">
        <v>104.3</v>
      </c>
      <c r="R18" s="19">
        <v>104.9</v>
      </c>
      <c r="S18" s="19">
        <v>116.2</v>
      </c>
      <c r="T18" s="95">
        <v>100.8</v>
      </c>
      <c r="U18" s="95">
        <v>89.4</v>
      </c>
      <c r="V18" s="116">
        <v>128.9</v>
      </c>
    </row>
    <row r="19" spans="1:22" ht="51">
      <c r="A19" s="9" t="s">
        <v>1698</v>
      </c>
      <c r="B19" s="19">
        <v>108.7</v>
      </c>
      <c r="C19" s="19">
        <v>108.1</v>
      </c>
      <c r="D19" s="19">
        <v>102.7</v>
      </c>
      <c r="E19" s="19">
        <v>95.3</v>
      </c>
      <c r="F19" s="19">
        <v>103.4</v>
      </c>
      <c r="G19" s="19">
        <v>100.4</v>
      </c>
      <c r="H19" s="16">
        <v>98</v>
      </c>
      <c r="I19" s="19">
        <v>93.1</v>
      </c>
      <c r="J19" s="19">
        <v>102.3</v>
      </c>
      <c r="K19" s="19">
        <v>105.3</v>
      </c>
      <c r="L19" s="19">
        <v>101.5</v>
      </c>
      <c r="M19" s="19">
        <v>98.9</v>
      </c>
      <c r="N19" s="19">
        <v>102.1</v>
      </c>
      <c r="O19" s="19">
        <v>97.8</v>
      </c>
      <c r="P19" s="19">
        <v>98.9</v>
      </c>
      <c r="Q19" s="19">
        <v>100.2</v>
      </c>
      <c r="R19" s="19">
        <v>101.6</v>
      </c>
      <c r="S19" s="19">
        <v>102.1</v>
      </c>
      <c r="T19" s="95">
        <v>102.9</v>
      </c>
      <c r="U19" s="95">
        <v>88.8</v>
      </c>
      <c r="V19" s="116">
        <v>113.4</v>
      </c>
    </row>
    <row r="20" spans="1:22" ht="63.75">
      <c r="A20" s="9" t="s">
        <v>1699</v>
      </c>
      <c r="C20" s="43"/>
      <c r="D20" s="19">
        <v>166.7</v>
      </c>
      <c r="E20" s="19">
        <v>86.2</v>
      </c>
      <c r="F20" s="19">
        <v>97.4</v>
      </c>
      <c r="G20" s="19">
        <v>95.2</v>
      </c>
      <c r="H20" s="19">
        <v>126.3</v>
      </c>
      <c r="I20" s="19">
        <v>80.4</v>
      </c>
      <c r="J20" s="19">
        <v>116.6</v>
      </c>
      <c r="K20" s="19">
        <v>121.9</v>
      </c>
      <c r="L20" s="19">
        <v>136.3</v>
      </c>
      <c r="M20" s="19">
        <v>116.7</v>
      </c>
      <c r="N20" s="19">
        <v>110.9</v>
      </c>
      <c r="O20" s="19">
        <v>130.9</v>
      </c>
      <c r="P20" s="19">
        <v>110.5</v>
      </c>
      <c r="Q20" s="19">
        <v>117.4</v>
      </c>
      <c r="R20" s="19">
        <v>105.2</v>
      </c>
      <c r="S20" s="19">
        <v>127.8</v>
      </c>
      <c r="T20" s="59">
        <v>97</v>
      </c>
      <c r="U20" s="95">
        <v>83.9</v>
      </c>
      <c r="V20" s="116">
        <v>150.9</v>
      </c>
    </row>
    <row r="21" spans="1:22" ht="38.25">
      <c r="A21" s="9" t="s">
        <v>1700</v>
      </c>
      <c r="B21" s="16">
        <v>115508</v>
      </c>
      <c r="C21" s="156">
        <v>114590.89</v>
      </c>
      <c r="D21" s="156">
        <v>111826.48</v>
      </c>
      <c r="E21" s="156">
        <v>105340.45</v>
      </c>
      <c r="F21" s="156">
        <v>102540.49</v>
      </c>
      <c r="G21" s="156">
        <v>99481.15</v>
      </c>
      <c r="H21" s="156">
        <v>96264.31</v>
      </c>
      <c r="I21" s="156">
        <v>91226.97</v>
      </c>
      <c r="J21" s="156">
        <v>87742.01</v>
      </c>
      <c r="K21" s="156">
        <v>84669.64</v>
      </c>
      <c r="L21" s="156">
        <v>83820.41</v>
      </c>
      <c r="M21" s="156">
        <v>83467.78</v>
      </c>
      <c r="N21" s="156">
        <v>78296.77</v>
      </c>
      <c r="O21" s="156">
        <v>77322.93</v>
      </c>
      <c r="P21" s="156">
        <v>75836.99</v>
      </c>
      <c r="Q21" s="156">
        <v>75276.99</v>
      </c>
      <c r="R21" s="156">
        <v>74758.54</v>
      </c>
      <c r="S21" s="156">
        <v>76923.48</v>
      </c>
      <c r="T21" s="13">
        <v>77805.433</v>
      </c>
      <c r="U21" s="13">
        <v>75187.856</v>
      </c>
      <c r="V21" s="356">
        <v>76661.68</v>
      </c>
    </row>
    <row r="22" spans="1:22" ht="38.25">
      <c r="A22" s="29" t="s">
        <v>1701</v>
      </c>
      <c r="B22" s="19">
        <v>61783</v>
      </c>
      <c r="C22" s="156">
        <v>61939.25</v>
      </c>
      <c r="D22" s="156">
        <v>60938.84</v>
      </c>
      <c r="E22" s="156">
        <v>56279.97</v>
      </c>
      <c r="F22" s="156">
        <v>54705.18</v>
      </c>
      <c r="G22" s="156">
        <v>53378.81</v>
      </c>
      <c r="H22" s="156">
        <v>53615.37</v>
      </c>
      <c r="I22" s="156">
        <v>50696.68</v>
      </c>
      <c r="J22" s="156">
        <v>46511.05</v>
      </c>
      <c r="K22" s="156">
        <v>45585.38</v>
      </c>
      <c r="L22" s="156">
        <v>47176.42</v>
      </c>
      <c r="M22" s="156">
        <v>47395.86</v>
      </c>
      <c r="N22" s="156">
        <v>42071.77</v>
      </c>
      <c r="O22" s="156">
        <v>43597.07</v>
      </c>
      <c r="P22" s="156">
        <v>43593.44</v>
      </c>
      <c r="Q22" s="156">
        <v>43174.05</v>
      </c>
      <c r="R22" s="156">
        <v>44264.83</v>
      </c>
      <c r="S22" s="156">
        <v>46741.98</v>
      </c>
      <c r="T22" s="13">
        <v>47553.237</v>
      </c>
      <c r="U22" s="13">
        <v>43194.226</v>
      </c>
      <c r="V22" s="356">
        <v>43572.38</v>
      </c>
    </row>
    <row r="23" spans="1:22" ht="25.5">
      <c r="A23" s="9" t="s">
        <v>894</v>
      </c>
      <c r="B23" s="19">
        <v>328</v>
      </c>
      <c r="C23" s="156">
        <v>327.24</v>
      </c>
      <c r="D23" s="156">
        <v>262.89</v>
      </c>
      <c r="E23" s="156">
        <v>134.77</v>
      </c>
      <c r="F23" s="156">
        <v>177.27</v>
      </c>
      <c r="G23" s="156">
        <v>153.5</v>
      </c>
      <c r="H23" s="156">
        <v>113.9</v>
      </c>
      <c r="I23" s="156">
        <v>107.4</v>
      </c>
      <c r="J23" s="156">
        <v>104.05</v>
      </c>
      <c r="K23" s="156">
        <v>107.61</v>
      </c>
      <c r="L23" s="156">
        <v>127.34</v>
      </c>
      <c r="M23" s="156">
        <v>110.82</v>
      </c>
      <c r="N23" s="156">
        <v>118.06</v>
      </c>
      <c r="O23" s="156">
        <v>112.3</v>
      </c>
      <c r="P23" s="156">
        <v>95.66</v>
      </c>
      <c r="Q23" s="156">
        <v>84.25</v>
      </c>
      <c r="R23" s="156">
        <v>73.91</v>
      </c>
      <c r="S23" s="156">
        <v>76.95</v>
      </c>
      <c r="T23" s="13">
        <v>69.449</v>
      </c>
      <c r="U23" s="13">
        <v>51.217</v>
      </c>
      <c r="V23" s="356">
        <v>55.51</v>
      </c>
    </row>
    <row r="24" spans="1:22" ht="38.25">
      <c r="A24" s="9" t="s">
        <v>1491</v>
      </c>
      <c r="B24" s="19">
        <v>1399</v>
      </c>
      <c r="C24" s="156">
        <v>1438.58</v>
      </c>
      <c r="D24" s="156">
        <v>1333.3</v>
      </c>
      <c r="E24" s="156">
        <v>1104.45</v>
      </c>
      <c r="F24" s="156">
        <v>1085.48</v>
      </c>
      <c r="G24" s="156">
        <v>1060</v>
      </c>
      <c r="H24" s="156">
        <v>933.24</v>
      </c>
      <c r="I24" s="156">
        <v>810</v>
      </c>
      <c r="J24" s="156">
        <v>900.07</v>
      </c>
      <c r="K24" s="156">
        <v>805.46</v>
      </c>
      <c r="L24" s="156">
        <v>772.55</v>
      </c>
      <c r="M24" s="156">
        <v>808.49</v>
      </c>
      <c r="N24" s="156">
        <v>923.19</v>
      </c>
      <c r="O24" s="156">
        <v>848.55</v>
      </c>
      <c r="P24" s="156">
        <v>799.12</v>
      </c>
      <c r="Q24" s="156">
        <v>996.26</v>
      </c>
      <c r="R24" s="156">
        <v>1059.58</v>
      </c>
      <c r="S24" s="156">
        <v>818.77</v>
      </c>
      <c r="T24" s="13">
        <v>818.555</v>
      </c>
      <c r="U24" s="13">
        <v>1160.106</v>
      </c>
      <c r="V24" s="356">
        <v>1291.93</v>
      </c>
    </row>
    <row r="25" spans="1:22" ht="25.5">
      <c r="A25" s="9" t="s">
        <v>895</v>
      </c>
      <c r="B25" s="19">
        <v>2576</v>
      </c>
      <c r="C25" s="156">
        <v>2889.24</v>
      </c>
      <c r="D25" s="156">
        <v>2922.99</v>
      </c>
      <c r="E25" s="156">
        <v>3132.71</v>
      </c>
      <c r="F25" s="156">
        <v>4126.73</v>
      </c>
      <c r="G25" s="156">
        <v>3875.98</v>
      </c>
      <c r="H25" s="156">
        <v>3590.71</v>
      </c>
      <c r="I25" s="156">
        <v>4172.71</v>
      </c>
      <c r="J25" s="156">
        <v>5598.38</v>
      </c>
      <c r="K25" s="156">
        <v>4642.9</v>
      </c>
      <c r="L25" s="156">
        <v>3827.13</v>
      </c>
      <c r="M25" s="156">
        <v>4126.4</v>
      </c>
      <c r="N25" s="156">
        <v>5359.28</v>
      </c>
      <c r="O25" s="156">
        <v>4862.42</v>
      </c>
      <c r="P25" s="156">
        <v>5567.75</v>
      </c>
      <c r="Q25" s="156">
        <v>6154.68</v>
      </c>
      <c r="R25" s="156">
        <v>5325.56</v>
      </c>
      <c r="S25" s="156">
        <v>6199.02</v>
      </c>
      <c r="T25" s="13">
        <v>6195.635</v>
      </c>
      <c r="U25" s="13">
        <v>7153.47</v>
      </c>
      <c r="V25" s="356">
        <v>7613.87</v>
      </c>
    </row>
    <row r="26" spans="1:22" ht="25.5">
      <c r="A26" s="9" t="s">
        <v>896</v>
      </c>
      <c r="B26" s="19">
        <v>3187</v>
      </c>
      <c r="C26" s="156">
        <v>3403.99</v>
      </c>
      <c r="D26" s="156">
        <v>3547.82</v>
      </c>
      <c r="E26" s="156">
        <v>3336.96</v>
      </c>
      <c r="F26" s="156">
        <v>3409.18</v>
      </c>
      <c r="G26" s="156">
        <v>3320.05</v>
      </c>
      <c r="H26" s="156">
        <v>3183.51</v>
      </c>
      <c r="I26" s="156">
        <v>3014.76</v>
      </c>
      <c r="J26" s="156">
        <v>2920.85</v>
      </c>
      <c r="K26" s="156">
        <v>2833.97</v>
      </c>
      <c r="L26" s="156">
        <v>2740.04</v>
      </c>
      <c r="M26" s="156">
        <v>2646.19</v>
      </c>
      <c r="N26" s="156">
        <v>2530.91</v>
      </c>
      <c r="O26" s="156">
        <v>2415.37</v>
      </c>
      <c r="P26" s="156">
        <v>2277.15</v>
      </c>
      <c r="Q26" s="156">
        <v>2128.52</v>
      </c>
      <c r="R26" s="156">
        <v>2068.79</v>
      </c>
      <c r="S26" s="156">
        <v>2104.2</v>
      </c>
      <c r="T26" s="13">
        <v>2192.84</v>
      </c>
      <c r="U26" s="13">
        <v>2211.977</v>
      </c>
      <c r="V26" s="356">
        <v>2225.07</v>
      </c>
    </row>
    <row r="27" spans="1:22" ht="25.5">
      <c r="A27" s="9" t="s">
        <v>897</v>
      </c>
      <c r="B27" s="19">
        <v>662</v>
      </c>
      <c r="C27" s="156">
        <v>682.07</v>
      </c>
      <c r="D27" s="156">
        <v>684.24</v>
      </c>
      <c r="E27" s="156">
        <v>704.16</v>
      </c>
      <c r="F27" s="156">
        <v>757.71</v>
      </c>
      <c r="G27" s="156">
        <v>722.22</v>
      </c>
      <c r="H27" s="156">
        <v>718.47</v>
      </c>
      <c r="I27" s="156">
        <v>695.64</v>
      </c>
      <c r="J27" s="156">
        <v>751.36</v>
      </c>
      <c r="K27" s="156">
        <v>744.3</v>
      </c>
      <c r="L27" s="156">
        <v>719.68</v>
      </c>
      <c r="M27" s="156">
        <v>703.48</v>
      </c>
      <c r="N27" s="156">
        <v>712.97</v>
      </c>
      <c r="O27" s="156">
        <v>673.1</v>
      </c>
      <c r="P27" s="156">
        <v>641.25</v>
      </c>
      <c r="Q27" s="156">
        <v>635.17</v>
      </c>
      <c r="R27" s="156">
        <v>624.03</v>
      </c>
      <c r="S27" s="156">
        <v>641.12</v>
      </c>
      <c r="T27" s="13">
        <v>653.241</v>
      </c>
      <c r="U27" s="13">
        <v>662.433</v>
      </c>
      <c r="V27" s="356">
        <v>698.07</v>
      </c>
    </row>
    <row r="28" spans="1:22" ht="38.25">
      <c r="A28" s="9" t="s">
        <v>898</v>
      </c>
      <c r="B28" s="28">
        <v>89.1</v>
      </c>
      <c r="C28" s="30">
        <v>106.85531</v>
      </c>
      <c r="D28" s="30">
        <v>99.09352</v>
      </c>
      <c r="E28" s="30">
        <v>81.29728</v>
      </c>
      <c r="F28" s="30">
        <v>63.40558000000001</v>
      </c>
      <c r="G28" s="30">
        <v>69.194712</v>
      </c>
      <c r="H28" s="30">
        <v>88.461084</v>
      </c>
      <c r="I28" s="30">
        <v>47.770939</v>
      </c>
      <c r="J28" s="30">
        <v>54.637428</v>
      </c>
      <c r="K28" s="30">
        <v>65.420037</v>
      </c>
      <c r="L28" s="30">
        <v>85.084126</v>
      </c>
      <c r="M28" s="30">
        <v>86.478864</v>
      </c>
      <c r="N28" s="30">
        <v>66.96208100000001</v>
      </c>
      <c r="O28" s="30">
        <v>77.831879</v>
      </c>
      <c r="P28" s="30">
        <v>77.803247</v>
      </c>
      <c r="Q28" s="30">
        <v>78.227189</v>
      </c>
      <c r="R28" s="30">
        <v>81.471593</v>
      </c>
      <c r="S28" s="30">
        <v>108.17903000000001</v>
      </c>
      <c r="T28" s="15">
        <v>97.110958</v>
      </c>
      <c r="U28" s="15">
        <v>60.959555099999996</v>
      </c>
      <c r="V28" s="357">
        <v>94.21287</v>
      </c>
    </row>
    <row r="29" spans="1:22" ht="25.5">
      <c r="A29" s="9" t="s">
        <v>899</v>
      </c>
      <c r="B29" s="19">
        <v>102</v>
      </c>
      <c r="C29" s="156">
        <v>77.94</v>
      </c>
      <c r="D29" s="156">
        <v>58.18</v>
      </c>
      <c r="E29" s="156">
        <v>54.1</v>
      </c>
      <c r="F29" s="156">
        <v>68.69</v>
      </c>
      <c r="G29" s="156">
        <v>58.959</v>
      </c>
      <c r="H29" s="156">
        <v>23.303</v>
      </c>
      <c r="I29" s="156">
        <v>33.697</v>
      </c>
      <c r="J29" s="156">
        <v>23.704</v>
      </c>
      <c r="K29" s="156">
        <v>51.175</v>
      </c>
      <c r="L29" s="156">
        <v>58.003</v>
      </c>
      <c r="M29" s="156">
        <v>37.73</v>
      </c>
      <c r="N29" s="156">
        <v>55.291</v>
      </c>
      <c r="O29" s="156">
        <v>57.791</v>
      </c>
      <c r="P29" s="156">
        <v>55.888</v>
      </c>
      <c r="Q29" s="156">
        <v>36.106</v>
      </c>
      <c r="R29" s="156">
        <v>47.489</v>
      </c>
      <c r="S29" s="156">
        <v>52.48</v>
      </c>
      <c r="T29" s="13">
        <v>52.2642</v>
      </c>
      <c r="U29" s="13">
        <v>35.220299999999995</v>
      </c>
      <c r="V29" s="356">
        <v>43.498</v>
      </c>
    </row>
    <row r="30" spans="1:22" ht="38.25">
      <c r="A30" s="9" t="s">
        <v>395</v>
      </c>
      <c r="B30" s="28">
        <v>24.3</v>
      </c>
      <c r="C30" s="30">
        <v>25.5477</v>
      </c>
      <c r="D30" s="30">
        <v>25.46791</v>
      </c>
      <c r="E30" s="30">
        <v>13.945540000000001</v>
      </c>
      <c r="F30" s="30">
        <v>19.07156</v>
      </c>
      <c r="G30" s="30">
        <v>16.165349</v>
      </c>
      <c r="H30" s="30">
        <v>13.878828</v>
      </c>
      <c r="I30" s="30">
        <v>10.796182</v>
      </c>
      <c r="J30" s="30">
        <v>15.225912</v>
      </c>
      <c r="K30" s="30">
        <v>14.050869</v>
      </c>
      <c r="L30" s="30">
        <v>14.552677</v>
      </c>
      <c r="M30" s="30">
        <v>15.658832</v>
      </c>
      <c r="N30" s="30">
        <v>19.355316000000002</v>
      </c>
      <c r="O30" s="30">
        <v>21.80939</v>
      </c>
      <c r="P30" s="30">
        <v>21.275534</v>
      </c>
      <c r="Q30" s="30">
        <v>30.672874</v>
      </c>
      <c r="R30" s="30">
        <v>28.836189</v>
      </c>
      <c r="S30" s="30">
        <v>28.995279999999998</v>
      </c>
      <c r="T30" s="15">
        <v>24.8920238</v>
      </c>
      <c r="U30" s="15">
        <v>22.2559385</v>
      </c>
      <c r="V30" s="357">
        <v>47.64327</v>
      </c>
    </row>
    <row r="31" spans="1:22" ht="25.5">
      <c r="A31" s="9" t="s">
        <v>396</v>
      </c>
      <c r="B31" s="28">
        <v>2.9</v>
      </c>
      <c r="C31" s="30">
        <v>3.10977</v>
      </c>
      <c r="D31" s="30">
        <v>2.76506</v>
      </c>
      <c r="E31" s="30">
        <v>2.55338</v>
      </c>
      <c r="F31" s="30">
        <v>4.19957</v>
      </c>
      <c r="G31" s="30">
        <v>2.762698</v>
      </c>
      <c r="H31" s="30">
        <v>2.828851</v>
      </c>
      <c r="I31" s="30">
        <v>2.992779</v>
      </c>
      <c r="J31" s="30">
        <v>4.149333</v>
      </c>
      <c r="K31" s="30">
        <v>3.9185489999999996</v>
      </c>
      <c r="L31" s="30">
        <v>2.682194</v>
      </c>
      <c r="M31" s="30">
        <v>3.688386</v>
      </c>
      <c r="N31" s="30">
        <v>4.886995</v>
      </c>
      <c r="O31" s="30">
        <v>4.810257</v>
      </c>
      <c r="P31" s="30">
        <v>6.469567</v>
      </c>
      <c r="Q31" s="30">
        <v>6.743376</v>
      </c>
      <c r="R31" s="30">
        <v>5.671389</v>
      </c>
      <c r="S31" s="30">
        <v>7.350239999999999</v>
      </c>
      <c r="T31" s="15">
        <v>6.454324300000001</v>
      </c>
      <c r="U31" s="15">
        <v>5.3448207000000005</v>
      </c>
      <c r="V31" s="357">
        <v>9.69745</v>
      </c>
    </row>
    <row r="32" spans="1:22" ht="25.5">
      <c r="A32" s="9" t="s">
        <v>2095</v>
      </c>
      <c r="B32" s="28">
        <v>34.3</v>
      </c>
      <c r="C32" s="30">
        <v>38.329660000000004</v>
      </c>
      <c r="D32" s="30">
        <v>37.65037</v>
      </c>
      <c r="E32" s="30">
        <v>33.82762</v>
      </c>
      <c r="F32" s="30">
        <v>39.90913</v>
      </c>
      <c r="G32" s="30">
        <v>37.618541</v>
      </c>
      <c r="H32" s="30">
        <v>35.137578000000005</v>
      </c>
      <c r="I32" s="30">
        <v>28.953172</v>
      </c>
      <c r="J32" s="30">
        <v>27.997730999999998</v>
      </c>
      <c r="K32" s="30">
        <v>29.464801</v>
      </c>
      <c r="L32" s="30">
        <v>29.49881</v>
      </c>
      <c r="M32" s="30">
        <v>26.922502</v>
      </c>
      <c r="N32" s="30">
        <v>29.358473999999998</v>
      </c>
      <c r="O32" s="30">
        <v>27.876246999999996</v>
      </c>
      <c r="P32" s="30">
        <v>28.136991</v>
      </c>
      <c r="Q32" s="30">
        <v>28.259734</v>
      </c>
      <c r="R32" s="30">
        <v>27.195248</v>
      </c>
      <c r="S32" s="30">
        <v>28.846359999999997</v>
      </c>
      <c r="T32" s="15">
        <v>31.133958000000003</v>
      </c>
      <c r="U32" s="15">
        <v>21.1405389</v>
      </c>
      <c r="V32" s="357">
        <v>32.68147</v>
      </c>
    </row>
    <row r="33" spans="1:22" ht="25.5">
      <c r="A33" s="9" t="s">
        <v>2096</v>
      </c>
      <c r="B33" s="28">
        <v>10.4</v>
      </c>
      <c r="C33" s="30">
        <v>10.017629999999999</v>
      </c>
      <c r="D33" s="30">
        <v>9.82693</v>
      </c>
      <c r="E33" s="30">
        <v>9.62128</v>
      </c>
      <c r="F33" s="30">
        <v>11.275360000000001</v>
      </c>
      <c r="G33" s="30">
        <v>10.317144</v>
      </c>
      <c r="H33" s="30">
        <v>10.629715</v>
      </c>
      <c r="I33" s="30">
        <v>9.746194000000001</v>
      </c>
      <c r="J33" s="30">
        <v>11.010477999999999</v>
      </c>
      <c r="K33" s="30">
        <v>10.821821</v>
      </c>
      <c r="L33" s="30">
        <v>11.168975999999999</v>
      </c>
      <c r="M33" s="30">
        <v>10.664709</v>
      </c>
      <c r="N33" s="30">
        <v>11.738897999999999</v>
      </c>
      <c r="O33" s="30">
        <v>11.213636</v>
      </c>
      <c r="P33" s="30">
        <v>11.348342</v>
      </c>
      <c r="Q33" s="30">
        <v>11.369759</v>
      </c>
      <c r="R33" s="30">
        <v>11.508901</v>
      </c>
      <c r="S33" s="30">
        <v>12.96037</v>
      </c>
      <c r="T33" s="15">
        <v>13.40153</v>
      </c>
      <c r="U33" s="15">
        <v>12.1261233</v>
      </c>
      <c r="V33" s="357">
        <v>14.69617</v>
      </c>
    </row>
    <row r="34" spans="1:22" ht="42.75" customHeight="1">
      <c r="A34" s="9" t="s">
        <v>1408</v>
      </c>
      <c r="B34" s="19">
        <v>15.1</v>
      </c>
      <c r="C34" s="30">
        <v>18</v>
      </c>
      <c r="D34" s="30">
        <v>17.1</v>
      </c>
      <c r="E34" s="30">
        <v>15.3</v>
      </c>
      <c r="F34" s="30">
        <v>13.1</v>
      </c>
      <c r="G34" s="30">
        <v>14.9</v>
      </c>
      <c r="H34" s="30">
        <v>17.8</v>
      </c>
      <c r="I34" s="30">
        <v>12.9</v>
      </c>
      <c r="J34" s="30">
        <v>14.4</v>
      </c>
      <c r="K34" s="30">
        <v>15.6</v>
      </c>
      <c r="L34" s="30">
        <v>19.4</v>
      </c>
      <c r="M34" s="30">
        <v>19.6</v>
      </c>
      <c r="N34" s="30">
        <v>17.8</v>
      </c>
      <c r="O34" s="30">
        <v>18.8</v>
      </c>
      <c r="P34" s="30">
        <v>18.5</v>
      </c>
      <c r="Q34" s="30">
        <v>18.9</v>
      </c>
      <c r="R34" s="30">
        <v>19.8</v>
      </c>
      <c r="S34" s="30">
        <v>23.8</v>
      </c>
      <c r="T34" s="19">
        <v>22.7</v>
      </c>
      <c r="U34" s="16">
        <v>18.3</v>
      </c>
      <c r="V34" s="357">
        <v>22.4</v>
      </c>
    </row>
    <row r="35" spans="1:22" ht="38.25">
      <c r="A35" s="9" t="s">
        <v>2097</v>
      </c>
      <c r="B35" s="19">
        <v>3.5</v>
      </c>
      <c r="C35" s="30">
        <v>3.1</v>
      </c>
      <c r="D35" s="30">
        <v>3.8</v>
      </c>
      <c r="E35" s="30">
        <v>4.4</v>
      </c>
      <c r="F35" s="30">
        <v>4.4</v>
      </c>
      <c r="G35" s="30">
        <v>4.3</v>
      </c>
      <c r="H35" s="30">
        <v>2.5</v>
      </c>
      <c r="I35" s="30">
        <v>4.3</v>
      </c>
      <c r="J35" s="30">
        <v>3.6</v>
      </c>
      <c r="K35" s="30">
        <v>5.5</v>
      </c>
      <c r="L35" s="30">
        <v>5</v>
      </c>
      <c r="M35" s="30">
        <v>4.7</v>
      </c>
      <c r="N35" s="30">
        <v>6.6</v>
      </c>
      <c r="O35" s="30">
        <v>5.8</v>
      </c>
      <c r="P35" s="30">
        <v>6.3</v>
      </c>
      <c r="Q35" s="30">
        <v>6.1</v>
      </c>
      <c r="R35" s="30">
        <v>7.2</v>
      </c>
      <c r="S35" s="30">
        <v>7.8</v>
      </c>
      <c r="T35" s="19">
        <v>8.2</v>
      </c>
      <c r="U35" s="16">
        <v>8.2</v>
      </c>
      <c r="V35" s="357">
        <v>9</v>
      </c>
    </row>
    <row r="36" spans="1:22" ht="38.25">
      <c r="A36" s="9" t="s">
        <v>889</v>
      </c>
      <c r="B36" s="19">
        <v>178</v>
      </c>
      <c r="C36" s="156">
        <v>192</v>
      </c>
      <c r="D36" s="156">
        <v>199</v>
      </c>
      <c r="E36" s="156">
        <v>136</v>
      </c>
      <c r="F36" s="156">
        <v>188</v>
      </c>
      <c r="G36" s="156">
        <v>174</v>
      </c>
      <c r="H36" s="156">
        <v>186</v>
      </c>
      <c r="I36" s="156">
        <v>153</v>
      </c>
      <c r="J36" s="156">
        <v>185</v>
      </c>
      <c r="K36" s="156">
        <v>188.3</v>
      </c>
      <c r="L36" s="156">
        <v>198.9</v>
      </c>
      <c r="M36" s="156">
        <v>219.2</v>
      </c>
      <c r="N36" s="156">
        <v>227.2</v>
      </c>
      <c r="O36" s="156">
        <v>276.5</v>
      </c>
      <c r="P36" s="156">
        <v>282.3</v>
      </c>
      <c r="Q36" s="156">
        <v>325.4</v>
      </c>
      <c r="R36" s="156">
        <v>292</v>
      </c>
      <c r="S36" s="156">
        <v>362.4</v>
      </c>
      <c r="T36" s="19">
        <v>323</v>
      </c>
      <c r="U36" s="13">
        <v>240.7</v>
      </c>
      <c r="V36" s="356">
        <v>391.7</v>
      </c>
    </row>
    <row r="37" spans="1:22" ht="38.25">
      <c r="A37" s="9" t="s">
        <v>1487</v>
      </c>
      <c r="B37" s="19">
        <v>11.8</v>
      </c>
      <c r="C37" s="30">
        <v>11.6</v>
      </c>
      <c r="D37" s="30">
        <v>10</v>
      </c>
      <c r="E37" s="30">
        <v>8.4</v>
      </c>
      <c r="F37" s="30">
        <v>10.6</v>
      </c>
      <c r="G37" s="30">
        <v>8.1</v>
      </c>
      <c r="H37" s="30">
        <v>8.6</v>
      </c>
      <c r="I37" s="30">
        <v>8.4</v>
      </c>
      <c r="J37" s="30">
        <v>8.3</v>
      </c>
      <c r="K37" s="30">
        <v>9</v>
      </c>
      <c r="L37" s="30">
        <v>7.8</v>
      </c>
      <c r="M37" s="30">
        <v>9.7</v>
      </c>
      <c r="N37" s="30">
        <v>10</v>
      </c>
      <c r="O37" s="30">
        <v>10.2</v>
      </c>
      <c r="P37" s="30">
        <v>11.9</v>
      </c>
      <c r="Q37" s="30">
        <v>11.4</v>
      </c>
      <c r="R37" s="30">
        <v>11.3</v>
      </c>
      <c r="S37" s="30">
        <v>12.3</v>
      </c>
      <c r="T37" s="19">
        <v>11.5</v>
      </c>
      <c r="U37" s="16">
        <v>9.6</v>
      </c>
      <c r="V37" s="357">
        <v>13.4</v>
      </c>
    </row>
    <row r="38" spans="1:22" ht="38.25">
      <c r="A38" s="9" t="s">
        <v>1488</v>
      </c>
      <c r="B38" s="19">
        <v>109</v>
      </c>
      <c r="C38" s="156">
        <v>114</v>
      </c>
      <c r="D38" s="156">
        <v>109</v>
      </c>
      <c r="E38" s="156">
        <v>103</v>
      </c>
      <c r="F38" s="156">
        <v>118</v>
      </c>
      <c r="G38" s="156">
        <v>114</v>
      </c>
      <c r="H38" s="156">
        <v>111</v>
      </c>
      <c r="I38" s="156">
        <v>97</v>
      </c>
      <c r="J38" s="156">
        <v>96.526</v>
      </c>
      <c r="K38" s="156">
        <v>104.698</v>
      </c>
      <c r="L38" s="156">
        <v>108.412</v>
      </c>
      <c r="M38" s="156">
        <v>102.758</v>
      </c>
      <c r="N38" s="156">
        <v>116.696</v>
      </c>
      <c r="O38" s="156">
        <v>115.989</v>
      </c>
      <c r="P38" s="156">
        <v>123.809</v>
      </c>
      <c r="Q38" s="156">
        <v>133.298</v>
      </c>
      <c r="R38" s="156">
        <v>131.981</v>
      </c>
      <c r="S38" s="156">
        <v>137.5</v>
      </c>
      <c r="T38" s="19">
        <v>143</v>
      </c>
      <c r="U38" s="13">
        <v>100.2</v>
      </c>
      <c r="V38" s="356">
        <v>148.4</v>
      </c>
    </row>
    <row r="39" spans="1:22" ht="25.5">
      <c r="A39" s="9" t="s">
        <v>1489</v>
      </c>
      <c r="B39" s="19">
        <v>156</v>
      </c>
      <c r="C39" s="156">
        <v>145</v>
      </c>
      <c r="D39" s="156">
        <v>141</v>
      </c>
      <c r="E39" s="156">
        <v>134</v>
      </c>
      <c r="F39" s="156">
        <v>148</v>
      </c>
      <c r="G39" s="156">
        <v>143</v>
      </c>
      <c r="H39" s="156">
        <v>147</v>
      </c>
      <c r="I39" s="156">
        <v>141</v>
      </c>
      <c r="J39" s="156">
        <v>146.57</v>
      </c>
      <c r="K39" s="156">
        <v>143.251</v>
      </c>
      <c r="L39" s="156">
        <v>150.907</v>
      </c>
      <c r="M39" s="156">
        <v>148.154</v>
      </c>
      <c r="N39" s="156">
        <v>163</v>
      </c>
      <c r="O39" s="156">
        <v>161.603</v>
      </c>
      <c r="P39" s="156">
        <v>170.043</v>
      </c>
      <c r="Q39" s="156">
        <v>172.559</v>
      </c>
      <c r="R39" s="156">
        <v>178.752</v>
      </c>
      <c r="S39" s="156">
        <v>196.2</v>
      </c>
      <c r="T39" s="19">
        <v>199</v>
      </c>
      <c r="U39" s="13">
        <v>180.3</v>
      </c>
      <c r="V39" s="356">
        <v>208.1</v>
      </c>
    </row>
    <row r="40" spans="1:22" ht="25.5">
      <c r="A40" s="9" t="s">
        <v>1490</v>
      </c>
      <c r="B40" s="13">
        <v>872.2</v>
      </c>
      <c r="C40" s="13">
        <v>880.4</v>
      </c>
      <c r="D40" s="13">
        <v>890.7</v>
      </c>
      <c r="E40" s="13">
        <v>927.4</v>
      </c>
      <c r="F40" s="13">
        <v>944.3</v>
      </c>
      <c r="G40" s="13">
        <v>910.48</v>
      </c>
      <c r="H40" s="13">
        <v>872.44</v>
      </c>
      <c r="I40" s="13">
        <v>828.38</v>
      </c>
      <c r="J40" s="13">
        <v>791.67</v>
      </c>
      <c r="K40" s="13">
        <v>767.36</v>
      </c>
      <c r="L40" s="13">
        <v>740.06</v>
      </c>
      <c r="M40" s="13">
        <v>698.02</v>
      </c>
      <c r="N40" s="13">
        <v>669.72</v>
      </c>
      <c r="O40" s="13">
        <v>631.87</v>
      </c>
      <c r="P40" s="13">
        <v>598</v>
      </c>
      <c r="Q40" s="356">
        <v>551.577</v>
      </c>
      <c r="R40" s="356">
        <v>538.273</v>
      </c>
      <c r="S40" s="356">
        <v>533.501</v>
      </c>
      <c r="T40" s="356">
        <v>528.8215</v>
      </c>
      <c r="U40" s="356">
        <v>518.4923</v>
      </c>
      <c r="V40" s="356">
        <v>514.8164</v>
      </c>
    </row>
    <row r="41" spans="1:22" ht="25.5">
      <c r="A41" s="9" t="s">
        <v>1492</v>
      </c>
      <c r="B41" s="156">
        <v>136</v>
      </c>
      <c r="C41" s="156">
        <v>126.8</v>
      </c>
      <c r="D41" s="156">
        <v>117.8</v>
      </c>
      <c r="E41" s="156">
        <v>102.9</v>
      </c>
      <c r="F41" s="156">
        <v>89.5</v>
      </c>
      <c r="G41" s="156">
        <v>83.97</v>
      </c>
      <c r="H41" s="156">
        <v>79.54</v>
      </c>
      <c r="I41" s="156">
        <v>71.85</v>
      </c>
      <c r="J41" s="156">
        <v>70.66</v>
      </c>
      <c r="K41" s="156">
        <v>71.01</v>
      </c>
      <c r="L41" s="156">
        <v>69.42</v>
      </c>
      <c r="M41" s="156">
        <v>66.98</v>
      </c>
      <c r="N41" s="156">
        <v>68.96</v>
      </c>
      <c r="O41" s="156">
        <v>71.11</v>
      </c>
      <c r="P41" s="156">
        <v>69.53</v>
      </c>
      <c r="Q41" s="302">
        <v>61.52</v>
      </c>
      <c r="R41" s="302">
        <v>62.4748</v>
      </c>
      <c r="S41" s="302">
        <v>65.307</v>
      </c>
      <c r="T41" s="302">
        <v>65.30550000000001</v>
      </c>
      <c r="U41" s="302">
        <v>62.1866</v>
      </c>
      <c r="V41" s="302">
        <v>62.962</v>
      </c>
    </row>
    <row r="42" spans="1:22" ht="25.5">
      <c r="A42" s="9" t="s">
        <v>1493</v>
      </c>
      <c r="B42" s="156">
        <v>2203.47</v>
      </c>
      <c r="C42" s="156">
        <v>2839.64</v>
      </c>
      <c r="D42" s="156">
        <v>2725.77</v>
      </c>
      <c r="E42" s="156">
        <v>2094.12</v>
      </c>
      <c r="F42" s="156">
        <v>2220.77</v>
      </c>
      <c r="G42" s="156">
        <v>3011.989</v>
      </c>
      <c r="H42" s="156">
        <v>2654.9880000000003</v>
      </c>
      <c r="I42" s="156">
        <v>2173.8</v>
      </c>
      <c r="J42" s="156">
        <v>1881.648</v>
      </c>
      <c r="K42" s="156">
        <v>2690.01</v>
      </c>
      <c r="L42" s="156">
        <v>2378.438</v>
      </c>
      <c r="M42" s="156">
        <v>2644.309</v>
      </c>
      <c r="N42" s="156">
        <v>2444.6169999999997</v>
      </c>
      <c r="O42" s="156">
        <v>2537.192</v>
      </c>
      <c r="P42" s="156">
        <v>2403.784</v>
      </c>
      <c r="Q42" s="156">
        <v>1940.1490000000001</v>
      </c>
      <c r="R42" s="156">
        <v>2503.339</v>
      </c>
      <c r="S42" s="156">
        <v>2400.61</v>
      </c>
      <c r="T42" s="156">
        <v>2768.0296</v>
      </c>
      <c r="U42" s="52">
        <v>2148.8733</v>
      </c>
      <c r="V42" s="356">
        <v>2514.35</v>
      </c>
    </row>
    <row r="43" spans="1:22" ht="25.5">
      <c r="A43" s="9" t="s">
        <v>1494</v>
      </c>
      <c r="B43" s="13">
        <v>543.3</v>
      </c>
      <c r="C43" s="156">
        <v>529.26</v>
      </c>
      <c r="D43" s="156">
        <v>467.48</v>
      </c>
      <c r="E43" s="156">
        <v>310.55</v>
      </c>
      <c r="F43" s="156">
        <v>300.56</v>
      </c>
      <c r="G43" s="156">
        <v>345.99899999999997</v>
      </c>
      <c r="H43" s="156">
        <v>279.767</v>
      </c>
      <c r="I43" s="156">
        <v>192.334</v>
      </c>
      <c r="J43" s="156">
        <v>248.058</v>
      </c>
      <c r="K43" s="156">
        <v>278.769</v>
      </c>
      <c r="L43" s="156">
        <v>232.629</v>
      </c>
      <c r="M43" s="156">
        <v>213.606</v>
      </c>
      <c r="N43" s="156">
        <v>341.108</v>
      </c>
      <c r="O43" s="156">
        <v>308.705</v>
      </c>
      <c r="P43" s="156">
        <v>321.82399999999996</v>
      </c>
      <c r="Q43" s="156">
        <v>234.105</v>
      </c>
      <c r="R43" s="156">
        <v>315.031</v>
      </c>
      <c r="S43" s="156">
        <v>267.88</v>
      </c>
      <c r="T43" s="156">
        <v>298.722</v>
      </c>
      <c r="U43" s="52">
        <v>324.2878</v>
      </c>
      <c r="V43" s="356">
        <v>412.38</v>
      </c>
    </row>
    <row r="44" spans="1:22" ht="38.25">
      <c r="A44" s="29" t="s">
        <v>1495</v>
      </c>
      <c r="B44" s="19">
        <v>54.7</v>
      </c>
      <c r="C44" s="30">
        <v>52.226</v>
      </c>
      <c r="D44" s="30">
        <v>48.914</v>
      </c>
      <c r="E44" s="30">
        <v>43.2965</v>
      </c>
      <c r="F44" s="30">
        <v>39.696</v>
      </c>
      <c r="G44" s="30">
        <v>35.1028</v>
      </c>
      <c r="H44" s="30">
        <v>31.5199</v>
      </c>
      <c r="I44" s="30">
        <v>28.4808</v>
      </c>
      <c r="J44" s="30">
        <v>28.060323</v>
      </c>
      <c r="K44" s="30">
        <v>27.51984</v>
      </c>
      <c r="L44" s="30">
        <v>27.390195</v>
      </c>
      <c r="M44" s="30">
        <v>26.846083999999998</v>
      </c>
      <c r="N44" s="30">
        <v>25.091098000000002</v>
      </c>
      <c r="O44" s="30">
        <v>23.15379</v>
      </c>
      <c r="P44" s="30">
        <v>21.625027999999997</v>
      </c>
      <c r="Q44" s="30">
        <v>21.561609</v>
      </c>
      <c r="R44" s="30">
        <v>21.546025</v>
      </c>
      <c r="S44" s="30">
        <v>21.04108</v>
      </c>
      <c r="T44" s="28">
        <v>20.7</v>
      </c>
      <c r="U44" s="28">
        <v>20</v>
      </c>
      <c r="V44" s="357">
        <v>20.1</v>
      </c>
    </row>
    <row r="45" spans="1:22" ht="25.5">
      <c r="A45" s="29" t="s">
        <v>1496</v>
      </c>
      <c r="B45" s="19">
        <v>20.6</v>
      </c>
      <c r="C45" s="30">
        <v>20.2434</v>
      </c>
      <c r="D45" s="30">
        <v>19.8313</v>
      </c>
      <c r="E45" s="30">
        <v>18.3979</v>
      </c>
      <c r="F45" s="30">
        <v>17.436400000000003</v>
      </c>
      <c r="G45" s="30">
        <v>15.8741</v>
      </c>
      <c r="H45" s="30">
        <v>14.5364</v>
      </c>
      <c r="I45" s="30">
        <v>13.4732</v>
      </c>
      <c r="J45" s="30">
        <v>13.138586</v>
      </c>
      <c r="K45" s="30">
        <v>12.742559</v>
      </c>
      <c r="L45" s="30">
        <v>12.310656999999999</v>
      </c>
      <c r="M45" s="30">
        <v>11.854172</v>
      </c>
      <c r="N45" s="30">
        <v>11.083347</v>
      </c>
      <c r="O45" s="30">
        <v>10.244112</v>
      </c>
      <c r="P45" s="30">
        <v>9.522248</v>
      </c>
      <c r="Q45" s="30">
        <v>9.359667</v>
      </c>
      <c r="R45" s="30">
        <v>9.320242</v>
      </c>
      <c r="S45" s="30">
        <v>9.12762</v>
      </c>
      <c r="T45" s="28">
        <v>9</v>
      </c>
      <c r="U45" s="28">
        <v>8.8</v>
      </c>
      <c r="V45" s="357">
        <v>9</v>
      </c>
    </row>
    <row r="46" spans="1:22" ht="25.5">
      <c r="A46" s="29" t="s">
        <v>1825</v>
      </c>
      <c r="B46" s="19">
        <v>35.4</v>
      </c>
      <c r="C46" s="30">
        <v>31.5197</v>
      </c>
      <c r="D46" s="30">
        <v>28.5566</v>
      </c>
      <c r="E46" s="30">
        <v>24.858700000000002</v>
      </c>
      <c r="F46" s="30">
        <v>22.630599999999998</v>
      </c>
      <c r="G46" s="30">
        <v>19.115</v>
      </c>
      <c r="H46" s="30">
        <v>17.3483</v>
      </c>
      <c r="I46" s="30">
        <v>17.2483</v>
      </c>
      <c r="J46" s="30">
        <v>18.341111</v>
      </c>
      <c r="K46" s="30">
        <v>15.824396</v>
      </c>
      <c r="L46" s="30">
        <v>16.226951</v>
      </c>
      <c r="M46" s="30">
        <v>17.600573</v>
      </c>
      <c r="N46" s="30">
        <v>16.278168</v>
      </c>
      <c r="O46" s="30">
        <v>13.717178</v>
      </c>
      <c r="P46" s="30">
        <v>13.811718999999998</v>
      </c>
      <c r="Q46" s="30">
        <v>16.184873</v>
      </c>
      <c r="R46" s="30">
        <v>16.340006</v>
      </c>
      <c r="S46" s="30">
        <v>16.16695</v>
      </c>
      <c r="T46" s="28">
        <v>17.2</v>
      </c>
      <c r="U46" s="28">
        <v>17.2</v>
      </c>
      <c r="V46" s="357">
        <v>17.3</v>
      </c>
    </row>
    <row r="47" spans="1:22" ht="25.5">
      <c r="A47" s="29" t="s">
        <v>1826</v>
      </c>
      <c r="B47" s="19">
        <v>55.3</v>
      </c>
      <c r="C47" s="30">
        <v>51.3684</v>
      </c>
      <c r="D47" s="30">
        <v>43.7124</v>
      </c>
      <c r="E47" s="30">
        <v>34.5404</v>
      </c>
      <c r="F47" s="30">
        <v>28.0266</v>
      </c>
      <c r="G47" s="30">
        <v>22.7724</v>
      </c>
      <c r="H47" s="30">
        <v>18.774</v>
      </c>
      <c r="I47" s="30">
        <v>15.5564</v>
      </c>
      <c r="J47" s="30">
        <v>14.776209000000001</v>
      </c>
      <c r="K47" s="30">
        <v>14.961931</v>
      </c>
      <c r="L47" s="30">
        <v>15.572917</v>
      </c>
      <c r="M47" s="30">
        <v>16.370297</v>
      </c>
      <c r="N47" s="30">
        <v>17.261266</v>
      </c>
      <c r="O47" s="30">
        <v>18.077727</v>
      </c>
      <c r="P47" s="30">
        <v>18.581439</v>
      </c>
      <c r="Q47" s="30">
        <v>20.194497</v>
      </c>
      <c r="R47" s="30">
        <v>21.503233</v>
      </c>
      <c r="S47" s="30">
        <v>21.8</v>
      </c>
      <c r="T47" s="28">
        <v>22</v>
      </c>
      <c r="U47" s="28">
        <v>21.8</v>
      </c>
      <c r="V47" s="357">
        <v>22.9</v>
      </c>
    </row>
    <row r="48" spans="1:22" ht="38.25">
      <c r="A48" s="9" t="s">
        <v>1827</v>
      </c>
      <c r="B48" s="19">
        <v>9375</v>
      </c>
      <c r="C48" s="156">
        <v>8260.3</v>
      </c>
      <c r="D48" s="156">
        <v>7512.9</v>
      </c>
      <c r="E48" s="156">
        <v>6803.3</v>
      </c>
      <c r="F48" s="156">
        <v>5795.8</v>
      </c>
      <c r="G48" s="156">
        <v>5335.8</v>
      </c>
      <c r="H48" s="156">
        <v>4853.9</v>
      </c>
      <c r="I48" s="156">
        <v>4702.8</v>
      </c>
      <c r="J48" s="156">
        <v>4313</v>
      </c>
      <c r="K48" s="156">
        <v>4445.8</v>
      </c>
      <c r="L48" s="156">
        <v>4477.4</v>
      </c>
      <c r="M48" s="156">
        <v>4732.8</v>
      </c>
      <c r="N48" s="156">
        <v>4993.3</v>
      </c>
      <c r="O48" s="156">
        <v>5046.4</v>
      </c>
      <c r="P48" s="156">
        <v>4989.5</v>
      </c>
      <c r="Q48" s="156">
        <v>5278.1</v>
      </c>
      <c r="R48" s="156">
        <v>5790.1</v>
      </c>
      <c r="S48" s="156">
        <v>6268.1</v>
      </c>
      <c r="T48" s="356">
        <v>6719</v>
      </c>
      <c r="U48" s="52">
        <v>7167</v>
      </c>
      <c r="V48" s="356">
        <v>7519</v>
      </c>
    </row>
    <row r="49" spans="1:22" ht="25.5">
      <c r="A49" s="9" t="s">
        <v>1255</v>
      </c>
      <c r="B49" s="19">
        <v>51.9</v>
      </c>
      <c r="C49" s="30">
        <v>47.236</v>
      </c>
      <c r="D49" s="30">
        <v>46.524</v>
      </c>
      <c r="E49" s="30">
        <v>42.176199999999994</v>
      </c>
      <c r="F49" s="30">
        <v>39.2407</v>
      </c>
      <c r="G49" s="30">
        <v>35.8189</v>
      </c>
      <c r="H49" s="30">
        <v>34.1356</v>
      </c>
      <c r="I49" s="30">
        <v>33.255199999999995</v>
      </c>
      <c r="J49" s="30">
        <v>32.2736</v>
      </c>
      <c r="K49" s="30">
        <v>32.259</v>
      </c>
      <c r="L49" s="30">
        <v>32.8741</v>
      </c>
      <c r="M49" s="30">
        <v>33.462199999999996</v>
      </c>
      <c r="N49" s="30">
        <v>33.3155</v>
      </c>
      <c r="O49" s="30">
        <v>31.8612</v>
      </c>
      <c r="P49" s="30">
        <v>31.0699</v>
      </c>
      <c r="Q49" s="30">
        <v>31.3391</v>
      </c>
      <c r="R49" s="30">
        <v>31.988400000000002</v>
      </c>
      <c r="S49" s="30">
        <v>32.3626</v>
      </c>
      <c r="T49" s="28">
        <v>32.6</v>
      </c>
      <c r="U49" s="28">
        <v>31.8</v>
      </c>
      <c r="V49" s="357">
        <v>31.6</v>
      </c>
    </row>
    <row r="50" spans="1:22" ht="25.5">
      <c r="A50" s="9" t="s">
        <v>1256</v>
      </c>
      <c r="B50" s="19">
        <v>46.9</v>
      </c>
      <c r="C50" s="30">
        <v>42.9021</v>
      </c>
      <c r="D50" s="30">
        <v>40.2971</v>
      </c>
      <c r="E50" s="30">
        <v>37.4766</v>
      </c>
      <c r="F50" s="30">
        <v>33.8302</v>
      </c>
      <c r="G50" s="30">
        <v>31.9023</v>
      </c>
      <c r="H50" s="30">
        <v>32.1987</v>
      </c>
      <c r="I50" s="30">
        <v>32.7442</v>
      </c>
      <c r="J50" s="30">
        <v>33.1346</v>
      </c>
      <c r="K50" s="30">
        <v>34.0847</v>
      </c>
      <c r="L50" s="30">
        <v>35.241699999999994</v>
      </c>
      <c r="M50" s="30">
        <v>36.3778</v>
      </c>
      <c r="N50" s="30">
        <v>36.6252</v>
      </c>
      <c r="O50" s="30">
        <v>35.9007</v>
      </c>
      <c r="P50" s="30">
        <v>37.1397</v>
      </c>
      <c r="Q50" s="30">
        <v>38.216300000000004</v>
      </c>
      <c r="R50" s="30">
        <v>38.2083</v>
      </c>
      <c r="S50" s="30">
        <v>38.0577</v>
      </c>
      <c r="T50" s="28">
        <v>39.4</v>
      </c>
      <c r="U50" s="28">
        <v>40.6</v>
      </c>
      <c r="V50" s="357">
        <v>41.1</v>
      </c>
    </row>
    <row r="51" spans="1:22" ht="25.5">
      <c r="A51" s="9" t="s">
        <v>1257</v>
      </c>
      <c r="B51" s="19">
        <v>204</v>
      </c>
      <c r="C51" s="156">
        <v>178.64</v>
      </c>
      <c r="D51" s="156">
        <v>158.39</v>
      </c>
      <c r="E51" s="156">
        <v>122.166</v>
      </c>
      <c r="F51" s="156">
        <v>93.012</v>
      </c>
      <c r="G51" s="156">
        <v>76.93</v>
      </c>
      <c r="H51" s="156">
        <v>60.768</v>
      </c>
      <c r="I51" s="156">
        <v>47.883</v>
      </c>
      <c r="J51" s="156">
        <v>40.234</v>
      </c>
      <c r="K51" s="156">
        <v>40.088</v>
      </c>
      <c r="L51" s="156">
        <v>40.515</v>
      </c>
      <c r="M51" s="156">
        <v>42.87</v>
      </c>
      <c r="N51" s="156">
        <v>44.988</v>
      </c>
      <c r="O51" s="156">
        <v>47.359</v>
      </c>
      <c r="P51" s="156">
        <v>48.8</v>
      </c>
      <c r="Q51" s="156">
        <v>50.276</v>
      </c>
      <c r="R51" s="156">
        <v>52.024</v>
      </c>
      <c r="S51" s="156">
        <v>53.491</v>
      </c>
      <c r="T51" s="52">
        <v>55</v>
      </c>
      <c r="U51" s="52">
        <v>54</v>
      </c>
      <c r="V51" s="356">
        <v>53</v>
      </c>
    </row>
    <row r="52" spans="1:22" ht="25.5">
      <c r="A52" s="9" t="s">
        <v>1258</v>
      </c>
      <c r="B52" s="356">
        <v>48.4</v>
      </c>
      <c r="C52" s="156">
        <v>49.556</v>
      </c>
      <c r="D52" s="156">
        <v>52.747</v>
      </c>
      <c r="E52" s="156">
        <v>43.899</v>
      </c>
      <c r="F52" s="156">
        <v>57.748</v>
      </c>
      <c r="G52" s="156">
        <v>46.228</v>
      </c>
      <c r="H52" s="156">
        <v>48.756</v>
      </c>
      <c r="I52" s="156">
        <v>49.554</v>
      </c>
      <c r="J52" s="156">
        <v>51.034</v>
      </c>
      <c r="K52" s="156">
        <v>54.248</v>
      </c>
      <c r="L52" s="156">
        <v>52.96</v>
      </c>
      <c r="M52" s="156">
        <v>49.7</v>
      </c>
      <c r="N52" s="156">
        <v>48.495</v>
      </c>
      <c r="O52" s="156">
        <v>52.964</v>
      </c>
      <c r="P52" s="156">
        <v>52.469</v>
      </c>
      <c r="Q52" s="156">
        <v>55.678</v>
      </c>
      <c r="R52" s="156">
        <v>53.67</v>
      </c>
      <c r="S52" s="156">
        <v>57.44</v>
      </c>
      <c r="T52" s="52">
        <v>54</v>
      </c>
      <c r="U52" s="52">
        <v>52</v>
      </c>
      <c r="V52" s="356">
        <v>60</v>
      </c>
    </row>
    <row r="53" spans="1:22" ht="38.25">
      <c r="A53" s="9" t="s">
        <v>516</v>
      </c>
      <c r="B53" s="19">
        <v>220.9</v>
      </c>
      <c r="C53" s="30">
        <v>199.207</v>
      </c>
      <c r="D53" s="30">
        <v>191.621</v>
      </c>
      <c r="E53" s="30">
        <v>179.728</v>
      </c>
      <c r="F53" s="30">
        <v>158.062</v>
      </c>
      <c r="G53" s="30">
        <v>138.779</v>
      </c>
      <c r="H53" s="30">
        <v>126.684</v>
      </c>
      <c r="I53" s="30">
        <v>116.072</v>
      </c>
      <c r="J53" s="30">
        <v>108.167</v>
      </c>
      <c r="K53" s="30">
        <v>106.866</v>
      </c>
      <c r="L53" s="30">
        <v>108.6968</v>
      </c>
      <c r="M53" s="30">
        <v>109.234</v>
      </c>
      <c r="N53" s="30">
        <v>105.1975</v>
      </c>
      <c r="O53" s="30">
        <v>99.4848</v>
      </c>
      <c r="P53" s="30">
        <v>94.5739</v>
      </c>
      <c r="Q53" s="30">
        <v>94.7706</v>
      </c>
      <c r="R53" s="30">
        <v>96.5926</v>
      </c>
      <c r="S53" s="30">
        <v>97.7048</v>
      </c>
      <c r="T53" s="357">
        <v>99.3</v>
      </c>
      <c r="U53" s="28">
        <v>96.9</v>
      </c>
      <c r="V53" s="357">
        <v>98.2</v>
      </c>
    </row>
    <row r="54" spans="1:22" ht="51">
      <c r="A54" s="29" t="s">
        <v>1786</v>
      </c>
      <c r="B54" s="19">
        <v>29.2</v>
      </c>
      <c r="C54" s="30">
        <v>27.9</v>
      </c>
      <c r="D54" s="30">
        <v>28.5</v>
      </c>
      <c r="E54" s="30">
        <v>29.3</v>
      </c>
      <c r="F54" s="30">
        <v>28.9</v>
      </c>
      <c r="G54" s="30">
        <v>28.4</v>
      </c>
      <c r="H54" s="30">
        <v>29.1</v>
      </c>
      <c r="I54" s="30">
        <v>28.8</v>
      </c>
      <c r="J54" s="30">
        <v>28</v>
      </c>
      <c r="K54" s="30">
        <v>28.52</v>
      </c>
      <c r="L54" s="30">
        <v>29.7</v>
      </c>
      <c r="M54" s="30">
        <v>29.78</v>
      </c>
      <c r="N54" s="30">
        <v>29.55</v>
      </c>
      <c r="O54" s="30">
        <v>29.78</v>
      </c>
      <c r="P54" s="30">
        <v>29.86</v>
      </c>
      <c r="Q54" s="30">
        <v>29.83</v>
      </c>
      <c r="R54" s="30">
        <v>29.62</v>
      </c>
      <c r="S54" s="30">
        <v>29.69</v>
      </c>
      <c r="T54" s="28">
        <v>29.6</v>
      </c>
      <c r="U54" s="28">
        <v>28.9</v>
      </c>
      <c r="V54" s="357">
        <v>29</v>
      </c>
    </row>
    <row r="55" spans="1:22" ht="25.5">
      <c r="A55" s="9" t="s">
        <v>1787</v>
      </c>
      <c r="B55" s="19">
        <v>2567</v>
      </c>
      <c r="C55" s="156">
        <v>2332</v>
      </c>
      <c r="D55" s="156">
        <v>2328</v>
      </c>
      <c r="E55" s="156">
        <v>2162</v>
      </c>
      <c r="F55" s="156">
        <v>2153</v>
      </c>
      <c r="G55" s="156">
        <v>2144</v>
      </c>
      <c r="H55" s="156">
        <v>2239</v>
      </c>
      <c r="I55" s="156">
        <v>2381</v>
      </c>
      <c r="J55" s="156">
        <v>2432</v>
      </c>
      <c r="K55" s="156">
        <v>2502</v>
      </c>
      <c r="L55" s="156">
        <v>2651</v>
      </c>
      <c r="M55" s="156">
        <v>2797</v>
      </c>
      <c r="N55" s="156">
        <v>2949</v>
      </c>
      <c r="O55" s="156">
        <v>3037</v>
      </c>
      <c r="P55" s="156">
        <v>3176</v>
      </c>
      <c r="Q55" s="156">
        <v>3356</v>
      </c>
      <c r="R55" s="156">
        <v>3501</v>
      </c>
      <c r="S55" s="156">
        <v>3595</v>
      </c>
      <c r="T55" s="52">
        <v>3737</v>
      </c>
      <c r="U55" s="156">
        <v>3776</v>
      </c>
      <c r="V55" s="356">
        <v>3851</v>
      </c>
    </row>
    <row r="56" spans="1:22" ht="38.25">
      <c r="A56" s="10" t="s">
        <v>1806</v>
      </c>
      <c r="B56" s="19">
        <v>231</v>
      </c>
      <c r="C56" s="156">
        <v>224</v>
      </c>
      <c r="D56" s="156">
        <v>222</v>
      </c>
      <c r="E56" s="156">
        <v>214</v>
      </c>
      <c r="F56" s="156">
        <v>212</v>
      </c>
      <c r="G56" s="156">
        <v>217</v>
      </c>
      <c r="H56" s="156">
        <v>234</v>
      </c>
      <c r="I56" s="156">
        <v>240</v>
      </c>
      <c r="J56" s="156">
        <v>248</v>
      </c>
      <c r="K56" s="156">
        <v>264</v>
      </c>
      <c r="L56" s="156">
        <v>273</v>
      </c>
      <c r="M56" s="156">
        <v>279</v>
      </c>
      <c r="N56" s="156">
        <v>285</v>
      </c>
      <c r="O56" s="156">
        <v>292</v>
      </c>
      <c r="P56" s="156">
        <v>301</v>
      </c>
      <c r="Q56" s="156">
        <v>302</v>
      </c>
      <c r="R56" s="156">
        <v>301</v>
      </c>
      <c r="S56" s="156">
        <v>304</v>
      </c>
      <c r="T56" s="52">
        <v>305</v>
      </c>
      <c r="U56" s="156">
        <v>307</v>
      </c>
      <c r="V56" s="356">
        <v>308</v>
      </c>
    </row>
    <row r="57" spans="1:22" ht="25.5">
      <c r="A57" s="177" t="s">
        <v>1807</v>
      </c>
      <c r="B57" s="19">
        <v>3.6</v>
      </c>
      <c r="C57" s="30">
        <v>3.4</v>
      </c>
      <c r="D57" s="30">
        <v>3.3</v>
      </c>
      <c r="E57" s="30">
        <v>3</v>
      </c>
      <c r="F57" s="30">
        <v>2.9</v>
      </c>
      <c r="G57" s="30">
        <v>3</v>
      </c>
      <c r="H57" s="30">
        <v>2.9</v>
      </c>
      <c r="I57" s="30">
        <v>2.8</v>
      </c>
      <c r="J57" s="30">
        <v>2.9</v>
      </c>
      <c r="K57" s="30">
        <v>3.1</v>
      </c>
      <c r="L57" s="30">
        <v>3.1</v>
      </c>
      <c r="M57" s="30">
        <v>3.2</v>
      </c>
      <c r="N57" s="30">
        <v>3.2</v>
      </c>
      <c r="O57" s="30">
        <v>3.1</v>
      </c>
      <c r="P57" s="30">
        <v>3</v>
      </c>
      <c r="Q57" s="30">
        <v>3</v>
      </c>
      <c r="R57" s="30">
        <v>2.8</v>
      </c>
      <c r="S57" s="30">
        <v>2.7</v>
      </c>
      <c r="T57" s="28">
        <v>2.8</v>
      </c>
      <c r="U57" s="30">
        <v>2.6</v>
      </c>
      <c r="V57" s="357">
        <v>2.6</v>
      </c>
    </row>
    <row r="58" spans="1:22" ht="38.25">
      <c r="A58" s="9" t="s">
        <v>673</v>
      </c>
      <c r="B58" s="19">
        <v>34.6</v>
      </c>
      <c r="C58" s="30">
        <v>39.135163999999996</v>
      </c>
      <c r="D58" s="30">
        <v>37.819561</v>
      </c>
      <c r="E58" s="30">
        <v>26.449569</v>
      </c>
      <c r="F58" s="30">
        <v>25.580106</v>
      </c>
      <c r="G58" s="30">
        <v>28.577188</v>
      </c>
      <c r="H58" s="30">
        <v>37.66935</v>
      </c>
      <c r="I58" s="30">
        <v>25.0972</v>
      </c>
      <c r="J58" s="30">
        <v>26.560989000000003</v>
      </c>
      <c r="K58" s="30">
        <v>31.987873</v>
      </c>
      <c r="L58" s="30">
        <v>40.415309</v>
      </c>
      <c r="M58" s="30">
        <v>45.380427000000005</v>
      </c>
      <c r="N58" s="30">
        <v>36.373224</v>
      </c>
      <c r="O58" s="30">
        <v>34.708223</v>
      </c>
      <c r="P58" s="178">
        <v>41.8</v>
      </c>
      <c r="Q58" s="178">
        <v>39.8</v>
      </c>
      <c r="R58" s="178">
        <v>40.9</v>
      </c>
      <c r="S58" s="178">
        <v>45.8</v>
      </c>
      <c r="T58" s="70">
        <v>52.7</v>
      </c>
      <c r="U58" s="178">
        <v>40.6</v>
      </c>
      <c r="V58" s="357">
        <v>46.2</v>
      </c>
    </row>
    <row r="59" spans="1:22" ht="38.25">
      <c r="A59" s="9" t="s">
        <v>674</v>
      </c>
      <c r="B59" s="358">
        <v>18393</v>
      </c>
      <c r="C59" s="156">
        <v>10975.981</v>
      </c>
      <c r="D59" s="156">
        <v>7142.797</v>
      </c>
      <c r="E59" s="156">
        <v>1312.141</v>
      </c>
      <c r="F59" s="156">
        <v>2071.075</v>
      </c>
      <c r="G59" s="156">
        <v>2375.412</v>
      </c>
      <c r="H59" s="156">
        <v>2418.379</v>
      </c>
      <c r="I59" s="156">
        <v>3886.4</v>
      </c>
      <c r="J59" s="156">
        <v>8055.651</v>
      </c>
      <c r="K59" s="156">
        <v>9263.098</v>
      </c>
      <c r="L59" s="156">
        <v>9745.706</v>
      </c>
      <c r="M59" s="156">
        <v>10549.899</v>
      </c>
      <c r="N59" s="156">
        <v>12489.025</v>
      </c>
      <c r="O59" s="156">
        <v>14782.054</v>
      </c>
      <c r="P59" s="179">
        <v>15961</v>
      </c>
      <c r="Q59" s="179">
        <v>20372</v>
      </c>
      <c r="R59" s="179">
        <v>21471</v>
      </c>
      <c r="S59" s="179">
        <v>22317</v>
      </c>
      <c r="T59" s="180">
        <v>18987</v>
      </c>
      <c r="U59" s="179">
        <v>17267</v>
      </c>
      <c r="V59" s="356">
        <v>32448</v>
      </c>
    </row>
    <row r="60" spans="1:22" ht="38.25">
      <c r="A60" s="9" t="s">
        <v>675</v>
      </c>
      <c r="B60" s="358">
        <v>2376</v>
      </c>
      <c r="C60" s="156">
        <v>1854.227</v>
      </c>
      <c r="D60" s="156">
        <v>1695.632</v>
      </c>
      <c r="E60" s="156">
        <v>1647.752</v>
      </c>
      <c r="F60" s="156">
        <v>1985.768</v>
      </c>
      <c r="G60" s="156">
        <v>2158.959</v>
      </c>
      <c r="H60" s="156">
        <v>1986.823</v>
      </c>
      <c r="I60" s="156">
        <v>2054.1</v>
      </c>
      <c r="J60" s="156">
        <v>2321.718</v>
      </c>
      <c r="K60" s="156">
        <v>2830.578</v>
      </c>
      <c r="L60" s="156">
        <v>2190.118</v>
      </c>
      <c r="M60" s="156">
        <v>2377.762</v>
      </c>
      <c r="N60" s="156">
        <v>3178.468</v>
      </c>
      <c r="O60" s="156">
        <v>3138.532</v>
      </c>
      <c r="P60" s="179">
        <v>4120</v>
      </c>
      <c r="Q60" s="179">
        <v>4936</v>
      </c>
      <c r="R60" s="179">
        <v>4591</v>
      </c>
      <c r="S60" s="179">
        <v>4005</v>
      </c>
      <c r="T60" s="180">
        <v>5235</v>
      </c>
      <c r="U60" s="179">
        <v>4843</v>
      </c>
      <c r="V60" s="356">
        <v>6247</v>
      </c>
    </row>
    <row r="61" spans="1:22" ht="38.25">
      <c r="A61" s="9" t="s">
        <v>676</v>
      </c>
      <c r="B61" s="19">
        <v>4102</v>
      </c>
      <c r="C61" s="156">
        <v>2730.44</v>
      </c>
      <c r="D61" s="156">
        <v>2130.844</v>
      </c>
      <c r="E61" s="156">
        <v>1350.495</v>
      </c>
      <c r="F61" s="156">
        <v>1161.829</v>
      </c>
      <c r="G61" s="156">
        <v>1156.531</v>
      </c>
      <c r="H61" s="156">
        <v>1058.886</v>
      </c>
      <c r="I61" s="156">
        <v>1123.553</v>
      </c>
      <c r="J61" s="156">
        <v>891.359</v>
      </c>
      <c r="K61" s="156">
        <v>855.73</v>
      </c>
      <c r="L61" s="156">
        <v>951</v>
      </c>
      <c r="M61" s="156">
        <v>942.93</v>
      </c>
      <c r="N61" s="156">
        <v>846.063</v>
      </c>
      <c r="O61" s="156">
        <v>1050.367</v>
      </c>
      <c r="P61" s="179">
        <v>1275</v>
      </c>
      <c r="Q61" s="179">
        <v>1469</v>
      </c>
      <c r="R61" s="179">
        <v>1742</v>
      </c>
      <c r="S61" s="179">
        <v>1948</v>
      </c>
      <c r="T61" s="180">
        <v>2088</v>
      </c>
      <c r="U61" s="179">
        <v>1890</v>
      </c>
      <c r="V61" s="356">
        <v>1827</v>
      </c>
    </row>
    <row r="62" spans="1:22" ht="38.25">
      <c r="A62" s="9" t="s">
        <v>0</v>
      </c>
      <c r="B62" s="358">
        <v>5148</v>
      </c>
      <c r="C62" s="156">
        <v>3700.636</v>
      </c>
      <c r="D62" s="156">
        <v>2817.371</v>
      </c>
      <c r="E62" s="156">
        <v>2326.048</v>
      </c>
      <c r="F62" s="156">
        <v>2016.966</v>
      </c>
      <c r="G62" s="156">
        <v>1749.144</v>
      </c>
      <c r="H62" s="156">
        <v>1761.695</v>
      </c>
      <c r="I62" s="156">
        <v>1662.1</v>
      </c>
      <c r="J62" s="156">
        <v>1780.984</v>
      </c>
      <c r="K62" s="156">
        <v>1835.037</v>
      </c>
      <c r="L62" s="156">
        <v>1839.847</v>
      </c>
      <c r="M62" s="156">
        <v>1723.047</v>
      </c>
      <c r="N62" s="156">
        <v>1721.643</v>
      </c>
      <c r="O62" s="156">
        <v>1595.407</v>
      </c>
      <c r="P62" s="179">
        <v>1746</v>
      </c>
      <c r="Q62" s="179">
        <v>1703</v>
      </c>
      <c r="R62" s="179">
        <v>1736</v>
      </c>
      <c r="S62" s="179">
        <v>1869</v>
      </c>
      <c r="T62" s="180">
        <v>1991</v>
      </c>
      <c r="U62" s="179">
        <v>1715</v>
      </c>
      <c r="V62" s="356">
        <v>1892</v>
      </c>
    </row>
    <row r="63" spans="1:22" ht="38.25">
      <c r="A63" s="9" t="s">
        <v>414</v>
      </c>
      <c r="B63" s="28">
        <v>10</v>
      </c>
      <c r="C63" s="30">
        <v>8.148507</v>
      </c>
      <c r="D63" s="30">
        <v>6.964759</v>
      </c>
      <c r="E63" s="30">
        <v>6.034911</v>
      </c>
      <c r="F63" s="30">
        <v>4.703069999999999</v>
      </c>
      <c r="G63" s="30">
        <v>4.184995</v>
      </c>
      <c r="H63" s="30">
        <v>3.5807800000000003</v>
      </c>
      <c r="I63" s="30">
        <v>3.3712</v>
      </c>
      <c r="J63" s="30">
        <v>2.78545</v>
      </c>
      <c r="K63" s="30">
        <v>3.031957</v>
      </c>
      <c r="L63" s="30">
        <v>3.071078</v>
      </c>
      <c r="M63" s="30">
        <v>3.389117</v>
      </c>
      <c r="N63" s="30">
        <v>3.628934</v>
      </c>
      <c r="O63" s="30">
        <v>3.6602289999999997</v>
      </c>
      <c r="P63" s="178">
        <v>3.8</v>
      </c>
      <c r="Q63" s="178">
        <v>4</v>
      </c>
      <c r="R63" s="178">
        <v>4.5</v>
      </c>
      <c r="S63" s="178">
        <v>4.986118</v>
      </c>
      <c r="T63" s="70">
        <v>5.6</v>
      </c>
      <c r="U63" s="178">
        <v>6.3</v>
      </c>
      <c r="V63" s="357">
        <v>6.8</v>
      </c>
    </row>
    <row r="64" spans="1:22" ht="38.25">
      <c r="A64" s="9" t="s">
        <v>1</v>
      </c>
      <c r="B64" s="19">
        <v>34.7</v>
      </c>
      <c r="C64" s="30">
        <v>26.98339</v>
      </c>
      <c r="D64" s="30">
        <v>25.270781</v>
      </c>
      <c r="E64" s="30">
        <v>19.68968</v>
      </c>
      <c r="F64" s="30">
        <v>17.143933</v>
      </c>
      <c r="G64" s="30">
        <v>14.45204</v>
      </c>
      <c r="H64" s="30">
        <v>13.618654000000001</v>
      </c>
      <c r="I64" s="30">
        <v>13.143588</v>
      </c>
      <c r="J64" s="30">
        <v>12.651413</v>
      </c>
      <c r="K64" s="30">
        <v>12.465639</v>
      </c>
      <c r="L64" s="30">
        <v>13.027559</v>
      </c>
      <c r="M64" s="30">
        <v>13.370942999999999</v>
      </c>
      <c r="N64" s="30">
        <v>13.024643</v>
      </c>
      <c r="O64" s="30">
        <v>12.489646</v>
      </c>
      <c r="P64" s="30">
        <v>12.5</v>
      </c>
      <c r="Q64" s="178">
        <v>12.8</v>
      </c>
      <c r="R64" s="178">
        <v>12.9</v>
      </c>
      <c r="S64" s="358">
        <v>13.2</v>
      </c>
      <c r="T64" s="70">
        <v>13.3</v>
      </c>
      <c r="U64" s="178">
        <v>13.2</v>
      </c>
      <c r="V64" s="357">
        <v>13.3</v>
      </c>
    </row>
    <row r="65" spans="1:22" ht="27" customHeight="1">
      <c r="A65" s="9" t="s">
        <v>2</v>
      </c>
      <c r="B65" s="19">
        <v>32.3</v>
      </c>
      <c r="C65" s="30">
        <v>27.973551</v>
      </c>
      <c r="D65" s="30">
        <v>26.199171999999997</v>
      </c>
      <c r="E65" s="30">
        <v>23.900726</v>
      </c>
      <c r="F65" s="30">
        <v>20.945773000000003</v>
      </c>
      <c r="G65" s="30">
        <v>20.156748</v>
      </c>
      <c r="H65" s="30">
        <v>20.351817</v>
      </c>
      <c r="I65" s="30">
        <v>21.107962999999998</v>
      </c>
      <c r="J65" s="30">
        <v>21.525405</v>
      </c>
      <c r="K65" s="30">
        <v>22.483751</v>
      </c>
      <c r="L65" s="30">
        <v>23.202591390000002</v>
      </c>
      <c r="M65" s="30">
        <v>23.72962231</v>
      </c>
      <c r="N65" s="30">
        <v>24.7917287</v>
      </c>
      <c r="O65" s="30">
        <v>23.9</v>
      </c>
      <c r="P65" s="30">
        <v>25.3</v>
      </c>
      <c r="Q65" s="30">
        <v>26.2</v>
      </c>
      <c r="R65" s="178">
        <v>26.2</v>
      </c>
      <c r="S65" s="178">
        <v>26.3</v>
      </c>
      <c r="T65" s="70">
        <v>27</v>
      </c>
      <c r="U65" s="178">
        <v>28.2</v>
      </c>
      <c r="V65" s="357">
        <v>28.5</v>
      </c>
    </row>
    <row r="66" spans="1:22" ht="38.25">
      <c r="A66" s="9" t="s">
        <v>1533</v>
      </c>
      <c r="B66" s="119"/>
      <c r="D66" s="30">
        <v>4.29526</v>
      </c>
      <c r="E66" s="30">
        <v>2.0914</v>
      </c>
      <c r="F66" s="30">
        <v>1.48718</v>
      </c>
      <c r="G66" s="30">
        <v>1.4732399999999999</v>
      </c>
      <c r="H66" s="30">
        <v>1.53932</v>
      </c>
      <c r="I66" s="30">
        <v>1.26439</v>
      </c>
      <c r="J66" s="30">
        <v>1.13222</v>
      </c>
      <c r="K66" s="30">
        <v>1.36075</v>
      </c>
      <c r="L66" s="30">
        <v>1.3458299999999999</v>
      </c>
      <c r="M66" s="30">
        <v>1.47901</v>
      </c>
      <c r="N66" s="30">
        <v>1.3244799999999999</v>
      </c>
      <c r="O66" s="30">
        <v>1.3755</v>
      </c>
      <c r="P66" s="30">
        <v>1.4194200000000001</v>
      </c>
      <c r="Q66" s="30">
        <v>1.50134</v>
      </c>
      <c r="R66" s="30">
        <v>1.71653</v>
      </c>
      <c r="S66" s="30">
        <v>1.9177970000000002</v>
      </c>
      <c r="T66" s="19">
        <v>1.9</v>
      </c>
      <c r="U66" s="30">
        <v>1.9</v>
      </c>
      <c r="V66" s="34">
        <v>2</v>
      </c>
    </row>
    <row r="67" spans="1:22" ht="38.25">
      <c r="A67" s="9" t="s">
        <v>918</v>
      </c>
      <c r="B67" s="119"/>
      <c r="D67" s="156">
        <v>46</v>
      </c>
      <c r="E67" s="156">
        <v>23.5</v>
      </c>
      <c r="F67" s="156">
        <v>16.9</v>
      </c>
      <c r="G67" s="156">
        <v>16.7</v>
      </c>
      <c r="H67" s="156">
        <v>18.2</v>
      </c>
      <c r="I67" s="156">
        <v>15.9</v>
      </c>
      <c r="J67" s="156">
        <v>14.9</v>
      </c>
      <c r="K67" s="156">
        <v>18.7</v>
      </c>
      <c r="L67" s="156">
        <v>19.1</v>
      </c>
      <c r="M67" s="156">
        <v>21.4</v>
      </c>
      <c r="N67" s="156">
        <v>21.1</v>
      </c>
      <c r="O67" s="156">
        <v>22.8</v>
      </c>
      <c r="P67" s="156">
        <v>24.7</v>
      </c>
      <c r="Q67" s="156">
        <v>27.3</v>
      </c>
      <c r="R67" s="156">
        <v>32.4</v>
      </c>
      <c r="S67" s="156">
        <v>35.81</v>
      </c>
      <c r="T67" s="52">
        <v>35.9</v>
      </c>
      <c r="U67" s="156">
        <v>38</v>
      </c>
      <c r="V67" s="401">
        <v>39</v>
      </c>
    </row>
    <row r="68" spans="1:22" ht="38.25">
      <c r="A68" s="9" t="s">
        <v>1954</v>
      </c>
      <c r="B68" s="119"/>
      <c r="D68" s="30">
        <v>241.198</v>
      </c>
      <c r="E68" s="30">
        <v>164.249</v>
      </c>
      <c r="F68" s="30">
        <v>127.42580000000001</v>
      </c>
      <c r="G68" s="30">
        <v>107.7862</v>
      </c>
      <c r="H68" s="30">
        <v>86.1492</v>
      </c>
      <c r="I68" s="30">
        <v>72.1057</v>
      </c>
      <c r="J68" s="30">
        <v>69.11019999999999</v>
      </c>
      <c r="K68" s="30">
        <v>66.023</v>
      </c>
      <c r="L68" s="30">
        <v>59.5733</v>
      </c>
      <c r="M68" s="30">
        <v>60.6385</v>
      </c>
      <c r="N68" s="30">
        <v>59.9378</v>
      </c>
      <c r="O68" s="30">
        <v>53.2244</v>
      </c>
      <c r="P68" s="30">
        <v>49.8699</v>
      </c>
      <c r="Q68" s="30">
        <v>47.832</v>
      </c>
      <c r="R68" s="30">
        <v>48.0975</v>
      </c>
      <c r="S68" s="30">
        <v>51.27829</v>
      </c>
      <c r="T68" s="19">
        <v>53.7</v>
      </c>
      <c r="U68" s="19">
        <v>53.1</v>
      </c>
      <c r="V68" s="34">
        <v>52.6</v>
      </c>
    </row>
    <row r="69" spans="1:22" ht="38.25">
      <c r="A69" s="9" t="s">
        <v>746</v>
      </c>
      <c r="B69" s="119"/>
      <c r="D69" s="30">
        <v>2.6</v>
      </c>
      <c r="E69" s="30">
        <v>1.8</v>
      </c>
      <c r="F69" s="30">
        <v>1.4</v>
      </c>
      <c r="G69" s="30">
        <v>1.2</v>
      </c>
      <c r="H69" s="30">
        <v>1</v>
      </c>
      <c r="I69" s="30">
        <v>0.9</v>
      </c>
      <c r="J69" s="30">
        <v>0.9</v>
      </c>
      <c r="K69" s="30">
        <v>0.9</v>
      </c>
      <c r="L69" s="30">
        <v>0.8</v>
      </c>
      <c r="M69" s="30">
        <v>0.9</v>
      </c>
      <c r="N69" s="30">
        <v>1</v>
      </c>
      <c r="O69" s="30">
        <v>0.9</v>
      </c>
      <c r="P69" s="30">
        <v>0.9</v>
      </c>
      <c r="Q69" s="30">
        <v>0.9</v>
      </c>
      <c r="R69" s="30">
        <v>0.9</v>
      </c>
      <c r="S69" s="30">
        <v>0.96</v>
      </c>
      <c r="T69" s="28">
        <v>1</v>
      </c>
      <c r="U69" s="204">
        <v>1.1</v>
      </c>
      <c r="V69" s="34">
        <v>1</v>
      </c>
    </row>
    <row r="70" spans="1:22" ht="12.75">
      <c r="A70" s="8" t="s">
        <v>747</v>
      </c>
      <c r="T70" s="19"/>
      <c r="V70" s="204"/>
    </row>
    <row r="71" spans="1:22" ht="41.25">
      <c r="A71" s="27" t="s">
        <v>748</v>
      </c>
      <c r="B71" s="58"/>
      <c r="D71" s="58">
        <v>1180.9</v>
      </c>
      <c r="E71" s="58"/>
      <c r="F71" s="58"/>
      <c r="G71" s="58"/>
      <c r="H71" s="58"/>
      <c r="I71" s="58">
        <v>1178.6</v>
      </c>
      <c r="J71" s="58"/>
      <c r="K71" s="58"/>
      <c r="L71" s="58"/>
      <c r="M71" s="58"/>
      <c r="N71" s="59">
        <v>1179</v>
      </c>
      <c r="O71" s="58"/>
      <c r="P71" s="58"/>
      <c r="Q71" s="58"/>
      <c r="R71" s="58"/>
      <c r="S71" s="58">
        <v>1181.9</v>
      </c>
      <c r="T71" s="381">
        <v>1183.7</v>
      </c>
      <c r="U71" s="381">
        <v>1183.4</v>
      </c>
      <c r="V71" s="381">
        <v>1183.4</v>
      </c>
    </row>
    <row r="72" spans="1:22" ht="15.75">
      <c r="A72" s="27" t="s">
        <v>749</v>
      </c>
      <c r="B72" s="76"/>
      <c r="D72" s="58">
        <v>886.5</v>
      </c>
      <c r="E72" s="58"/>
      <c r="F72" s="58"/>
      <c r="G72" s="58"/>
      <c r="H72" s="58"/>
      <c r="I72" s="59">
        <v>882</v>
      </c>
      <c r="J72" s="58"/>
      <c r="K72" s="58"/>
      <c r="L72" s="58"/>
      <c r="M72" s="58"/>
      <c r="N72" s="59">
        <v>883</v>
      </c>
      <c r="O72" s="58"/>
      <c r="P72" s="58"/>
      <c r="Q72" s="58"/>
      <c r="R72" s="58"/>
      <c r="S72" s="58">
        <v>890.8</v>
      </c>
      <c r="T72" s="122">
        <v>892</v>
      </c>
      <c r="U72" s="381">
        <v>891.8</v>
      </c>
      <c r="V72" s="381">
        <v>891.8</v>
      </c>
    </row>
    <row r="73" spans="1:22" ht="15.75">
      <c r="A73" s="9" t="s">
        <v>750</v>
      </c>
      <c r="B73" s="76"/>
      <c r="D73" s="58">
        <v>763.5</v>
      </c>
      <c r="E73" s="58"/>
      <c r="F73" s="58"/>
      <c r="G73" s="58"/>
      <c r="H73" s="58"/>
      <c r="I73" s="58">
        <v>774.3</v>
      </c>
      <c r="J73" s="58"/>
      <c r="K73" s="58"/>
      <c r="L73" s="58"/>
      <c r="M73" s="58"/>
      <c r="N73" s="58">
        <v>776.1</v>
      </c>
      <c r="O73" s="58"/>
      <c r="P73" s="58"/>
      <c r="Q73" s="58"/>
      <c r="R73" s="58"/>
      <c r="S73" s="58">
        <v>796.2</v>
      </c>
      <c r="T73" s="122">
        <v>797.5</v>
      </c>
      <c r="U73" s="58">
        <v>797.1</v>
      </c>
      <c r="V73" s="381">
        <v>796.8</v>
      </c>
    </row>
    <row r="74" spans="1:22" ht="15.75">
      <c r="A74" s="9" t="s">
        <v>751</v>
      </c>
      <c r="B74" s="76"/>
      <c r="D74" s="58">
        <v>80.7</v>
      </c>
      <c r="E74" s="58"/>
      <c r="F74" s="58"/>
      <c r="G74" s="58"/>
      <c r="H74" s="58"/>
      <c r="I74" s="58">
        <v>81.9</v>
      </c>
      <c r="J74" s="58"/>
      <c r="K74" s="58"/>
      <c r="L74" s="58"/>
      <c r="M74" s="58"/>
      <c r="N74" s="58">
        <v>82.1</v>
      </c>
      <c r="O74" s="58"/>
      <c r="P74" s="58"/>
      <c r="Q74" s="58"/>
      <c r="R74" s="58"/>
      <c r="S74" s="58">
        <v>83.3</v>
      </c>
      <c r="T74" s="58">
        <v>83.6</v>
      </c>
      <c r="U74" s="58">
        <v>83.4</v>
      </c>
      <c r="V74" s="381">
        <v>83.1</v>
      </c>
    </row>
    <row r="75" spans="1:22" ht="12.75">
      <c r="A75" s="7" t="s">
        <v>752</v>
      </c>
      <c r="B75" s="7">
        <v>1562.3</v>
      </c>
      <c r="C75" s="106">
        <v>1402.3</v>
      </c>
      <c r="D75" s="58">
        <v>1461.3</v>
      </c>
      <c r="E75" s="58">
        <v>1561.8</v>
      </c>
      <c r="F75" s="58">
        <v>1453.7</v>
      </c>
      <c r="G75" s="58">
        <v>1109.7</v>
      </c>
      <c r="H75" s="58">
        <v>1091.7</v>
      </c>
      <c r="I75" s="58">
        <v>1018.5</v>
      </c>
      <c r="J75" s="58">
        <v>964.4</v>
      </c>
      <c r="K75" s="58">
        <v>972.9</v>
      </c>
      <c r="L75" s="58">
        <v>959.9</v>
      </c>
      <c r="M75" s="58">
        <v>886.8</v>
      </c>
      <c r="N75" s="58">
        <v>834.1</v>
      </c>
      <c r="O75" s="58">
        <v>796.7</v>
      </c>
      <c r="P75" s="58">
        <v>812.3</v>
      </c>
      <c r="Q75" s="58">
        <v>877.3</v>
      </c>
      <c r="R75" s="58">
        <v>872.5</v>
      </c>
      <c r="S75" s="58">
        <v>828.4</v>
      </c>
      <c r="T75" s="58">
        <v>836.7</v>
      </c>
      <c r="U75" s="58">
        <v>811.5</v>
      </c>
      <c r="V75" s="381">
        <v>860</v>
      </c>
    </row>
    <row r="76" spans="1:22" ht="25.5">
      <c r="A76" s="27" t="s">
        <v>160</v>
      </c>
      <c r="B76" s="58">
        <v>521.2</v>
      </c>
      <c r="C76" s="58">
        <v>447.2</v>
      </c>
      <c r="D76" s="58">
        <v>427.9</v>
      </c>
      <c r="E76" s="59">
        <v>391</v>
      </c>
      <c r="F76" s="58">
        <v>366.9</v>
      </c>
      <c r="G76" s="58">
        <v>305.1</v>
      </c>
      <c r="H76" s="58">
        <v>267.1</v>
      </c>
      <c r="I76" s="58">
        <v>259.8</v>
      </c>
      <c r="J76" s="58">
        <v>254.6</v>
      </c>
      <c r="K76" s="58">
        <v>263.3</v>
      </c>
      <c r="L76" s="58">
        <v>264.9</v>
      </c>
      <c r="M76" s="58">
        <v>254.3</v>
      </c>
      <c r="N76" s="58">
        <v>233.1</v>
      </c>
      <c r="O76" s="58">
        <v>230.4</v>
      </c>
      <c r="P76" s="58">
        <v>187.1</v>
      </c>
      <c r="Q76" s="58">
        <v>194.5</v>
      </c>
      <c r="R76" s="58">
        <v>202.4</v>
      </c>
      <c r="S76" s="58">
        <v>191.4</v>
      </c>
      <c r="T76" s="59">
        <v>181</v>
      </c>
      <c r="U76" s="58">
        <v>170.8</v>
      </c>
      <c r="V76" s="381">
        <v>196.5</v>
      </c>
    </row>
    <row r="77" spans="1:22" ht="25.5">
      <c r="A77" s="27" t="s">
        <v>161</v>
      </c>
      <c r="C77" s="58"/>
      <c r="D77" s="58"/>
      <c r="E77" s="58">
        <v>550.6</v>
      </c>
      <c r="F77" s="58">
        <v>618.2</v>
      </c>
      <c r="G77" s="58">
        <v>990.1</v>
      </c>
      <c r="H77" s="58">
        <v>1174.6</v>
      </c>
      <c r="I77" s="58">
        <v>745.1</v>
      </c>
      <c r="J77" s="59">
        <v>469</v>
      </c>
      <c r="K77" s="58">
        <v>538.1</v>
      </c>
      <c r="L77" s="59">
        <v>520</v>
      </c>
      <c r="M77" s="58">
        <v>542.9</v>
      </c>
      <c r="N77" s="58">
        <v>582.1</v>
      </c>
      <c r="O77" s="59">
        <v>558</v>
      </c>
      <c r="P77" s="59">
        <v>511</v>
      </c>
      <c r="Q77" s="58">
        <v>520.1</v>
      </c>
      <c r="R77" s="58">
        <v>419.6</v>
      </c>
      <c r="S77" s="58">
        <v>317.3</v>
      </c>
      <c r="T77" s="58">
        <v>150.4</v>
      </c>
      <c r="U77" s="58">
        <v>226.6</v>
      </c>
      <c r="V77" s="381">
        <v>161.7</v>
      </c>
    </row>
    <row r="78" spans="1:22" ht="15.75">
      <c r="A78" s="181" t="s">
        <v>162</v>
      </c>
      <c r="B78" s="59">
        <v>18</v>
      </c>
      <c r="C78" s="58">
        <v>25.8</v>
      </c>
      <c r="D78" s="58">
        <v>18.4</v>
      </c>
      <c r="E78" s="58">
        <v>20.3</v>
      </c>
      <c r="F78" s="59">
        <v>26</v>
      </c>
      <c r="G78" s="58">
        <v>32.8</v>
      </c>
      <c r="H78" s="58">
        <v>31.3</v>
      </c>
      <c r="I78" s="58">
        <v>26.7</v>
      </c>
      <c r="J78" s="58">
        <v>36.7</v>
      </c>
      <c r="K78" s="58">
        <v>22.4</v>
      </c>
      <c r="L78" s="58">
        <v>23.7</v>
      </c>
      <c r="M78" s="58">
        <v>43.4</v>
      </c>
      <c r="N78" s="58">
        <v>33.1</v>
      </c>
      <c r="O78" s="58">
        <v>27.2</v>
      </c>
      <c r="P78" s="58">
        <v>19.2</v>
      </c>
      <c r="Q78" s="58">
        <v>32.5</v>
      </c>
      <c r="R78" s="58">
        <v>17.8</v>
      </c>
      <c r="S78" s="58">
        <v>26.3</v>
      </c>
      <c r="T78" s="58">
        <v>23.2</v>
      </c>
      <c r="U78" s="58">
        <v>34.8</v>
      </c>
      <c r="V78" s="381">
        <v>21.1</v>
      </c>
    </row>
    <row r="79" spans="1:22" ht="28.5">
      <c r="A79" s="9" t="s">
        <v>163</v>
      </c>
      <c r="B79" s="59">
        <v>682</v>
      </c>
      <c r="C79" s="58">
        <v>691.5</v>
      </c>
      <c r="D79" s="58">
        <v>748.6</v>
      </c>
      <c r="E79" s="58">
        <v>536.8</v>
      </c>
      <c r="F79" s="58">
        <v>360.1</v>
      </c>
      <c r="G79" s="58">
        <v>1853.5</v>
      </c>
      <c r="H79" s="58">
        <v>726.7</v>
      </c>
      <c r="I79" s="58">
        <v>2496.9</v>
      </c>
      <c r="J79" s="58">
        <v>751.7</v>
      </c>
      <c r="K79" s="58">
        <v>1328.6</v>
      </c>
      <c r="L79" s="58">
        <v>896.8</v>
      </c>
      <c r="M79" s="58">
        <v>1369.5</v>
      </c>
      <c r="N79" s="58">
        <v>2352.8</v>
      </c>
      <c r="O79" s="58">
        <v>543.3</v>
      </c>
      <c r="P79" s="58">
        <v>845.3</v>
      </c>
      <c r="Q79" s="58">
        <v>1493.5</v>
      </c>
      <c r="R79" s="58">
        <v>1036.1</v>
      </c>
      <c r="S79" s="58">
        <v>2069.8</v>
      </c>
      <c r="T79" s="58">
        <v>2111.6</v>
      </c>
      <c r="U79" s="58">
        <v>2027.8</v>
      </c>
      <c r="V79" s="381">
        <v>1408.4</v>
      </c>
    </row>
    <row r="80" spans="1:22" ht="15.75">
      <c r="A80" s="9" t="s">
        <v>2099</v>
      </c>
      <c r="B80" s="59">
        <v>10</v>
      </c>
      <c r="C80" s="58">
        <v>11.1</v>
      </c>
      <c r="D80" s="58">
        <v>22.3</v>
      </c>
      <c r="E80" s="58">
        <v>10.2</v>
      </c>
      <c r="F80" s="58">
        <v>8.5</v>
      </c>
      <c r="G80" s="58">
        <v>55.9</v>
      </c>
      <c r="H80" s="58">
        <v>21.8</v>
      </c>
      <c r="I80" s="59">
        <v>143</v>
      </c>
      <c r="J80" s="58">
        <v>21.9</v>
      </c>
      <c r="K80" s="58">
        <v>39.6</v>
      </c>
      <c r="L80" s="58">
        <v>16.5</v>
      </c>
      <c r="M80" s="58">
        <v>32.4</v>
      </c>
      <c r="N80" s="58">
        <v>68.4</v>
      </c>
      <c r="O80" s="58">
        <v>15.7</v>
      </c>
      <c r="P80" s="58">
        <v>12.3</v>
      </c>
      <c r="Q80" s="58">
        <v>34.5</v>
      </c>
      <c r="R80" s="58">
        <v>16.5</v>
      </c>
      <c r="S80" s="58">
        <v>30.1</v>
      </c>
      <c r="T80" s="58">
        <v>25.4</v>
      </c>
      <c r="U80" s="58">
        <v>93.1</v>
      </c>
      <c r="V80" s="381">
        <v>28.7</v>
      </c>
    </row>
    <row r="81" spans="1:22" ht="18" customHeight="1">
      <c r="A81" s="479" t="s">
        <v>2200</v>
      </c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</row>
    <row r="82" spans="1:22" ht="18" customHeight="1">
      <c r="A82" s="479" t="s">
        <v>2201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</row>
  </sheetData>
  <mergeCells count="5">
    <mergeCell ref="A82:V82"/>
    <mergeCell ref="A1:V1"/>
    <mergeCell ref="W1:AR1"/>
    <mergeCell ref="A81:V81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2.875" style="0" customWidth="1"/>
  </cols>
  <sheetData>
    <row r="1" spans="1:44" ht="12.75">
      <c r="A1" s="481" t="s">
        <v>418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1748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spans="1:22" ht="14.25">
      <c r="A4" s="503" t="s">
        <v>1235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471"/>
      <c r="V4" s="485"/>
    </row>
    <row r="5" spans="1:21" ht="25.5">
      <c r="A5" s="27" t="s">
        <v>1808</v>
      </c>
      <c r="B5" s="43">
        <v>6966</v>
      </c>
      <c r="C5" s="43">
        <v>5314</v>
      </c>
      <c r="D5" s="43">
        <v>4369</v>
      </c>
      <c r="E5" s="43">
        <v>3543</v>
      </c>
      <c r="F5" s="43">
        <v>3936</v>
      </c>
      <c r="G5" s="43">
        <v>4137</v>
      </c>
      <c r="H5" s="59">
        <v>4108</v>
      </c>
      <c r="I5" s="59">
        <v>4084</v>
      </c>
      <c r="J5" s="43">
        <v>4020</v>
      </c>
      <c r="K5" s="43">
        <v>3776</v>
      </c>
      <c r="L5" s="43">
        <v>3621</v>
      </c>
      <c r="M5" s="43">
        <v>3258</v>
      </c>
      <c r="N5" s="43">
        <v>3285</v>
      </c>
      <c r="O5" s="43">
        <v>2965</v>
      </c>
      <c r="P5" s="43">
        <v>3212</v>
      </c>
      <c r="Q5" s="43">
        <v>3264</v>
      </c>
      <c r="R5" s="43">
        <v>3417</v>
      </c>
      <c r="S5" s="43">
        <v>3333</v>
      </c>
      <c r="T5" s="43">
        <v>3728</v>
      </c>
      <c r="U5" s="135"/>
    </row>
    <row r="6" spans="1:22" ht="14.25">
      <c r="A6" s="503" t="s">
        <v>14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471"/>
      <c r="V6" s="485"/>
    </row>
    <row r="7" spans="1:22" ht="25.5">
      <c r="A7" s="27" t="s">
        <v>104</v>
      </c>
      <c r="B7" s="43"/>
      <c r="C7" s="43"/>
      <c r="D7" s="43"/>
      <c r="E7" s="43"/>
      <c r="F7" s="43"/>
      <c r="G7" s="43"/>
      <c r="H7" s="59"/>
      <c r="I7" s="59"/>
      <c r="J7" s="43"/>
      <c r="K7" s="43"/>
      <c r="L7" s="43"/>
      <c r="M7" s="43"/>
      <c r="N7" s="43"/>
      <c r="O7" s="43"/>
      <c r="P7" s="43"/>
      <c r="Q7" s="43"/>
      <c r="R7" s="43"/>
      <c r="S7" s="43"/>
      <c r="T7" s="95">
        <v>1325</v>
      </c>
      <c r="U7" s="43">
        <v>1264</v>
      </c>
      <c r="V7" s="122">
        <v>1395</v>
      </c>
    </row>
    <row r="8" spans="1:22" ht="39" customHeight="1">
      <c r="A8" s="27" t="s">
        <v>105</v>
      </c>
      <c r="B8" s="43"/>
      <c r="C8" s="43"/>
      <c r="D8" s="43"/>
      <c r="E8" s="43"/>
      <c r="F8" s="43"/>
      <c r="G8" s="43"/>
      <c r="H8" s="59"/>
      <c r="I8" s="59"/>
      <c r="J8" s="43"/>
      <c r="K8" s="43"/>
      <c r="L8" s="43"/>
      <c r="M8" s="43"/>
      <c r="N8" s="43"/>
      <c r="O8" s="43"/>
      <c r="P8" s="43"/>
      <c r="Q8" s="43"/>
      <c r="R8" s="43"/>
      <c r="S8" s="43"/>
      <c r="T8" s="95">
        <v>44.8</v>
      </c>
      <c r="U8" s="43">
        <v>39.5</v>
      </c>
      <c r="V8" s="122">
        <v>42.8</v>
      </c>
    </row>
    <row r="9" spans="1:22" ht="12.75">
      <c r="A9" s="27" t="s">
        <v>106</v>
      </c>
      <c r="B9" s="43"/>
      <c r="C9" s="43"/>
      <c r="D9" s="43"/>
      <c r="E9" s="43"/>
      <c r="F9" s="43"/>
      <c r="G9" s="43"/>
      <c r="H9" s="59"/>
      <c r="I9" s="59"/>
      <c r="J9" s="43"/>
      <c r="K9" s="43"/>
      <c r="L9" s="43"/>
      <c r="M9" s="43"/>
      <c r="N9" s="43"/>
      <c r="O9" s="43"/>
      <c r="P9" s="43"/>
      <c r="Q9" s="43"/>
      <c r="R9" s="43"/>
      <c r="S9" s="43"/>
      <c r="T9" s="48">
        <v>2</v>
      </c>
      <c r="U9" s="43">
        <v>3.5</v>
      </c>
      <c r="V9" s="122">
        <v>6.9</v>
      </c>
    </row>
    <row r="10" spans="1:22" ht="25.5">
      <c r="A10" s="27" t="s">
        <v>107</v>
      </c>
      <c r="K10" s="58">
        <v>6646.1</v>
      </c>
      <c r="L10" s="58">
        <v>6757.2</v>
      </c>
      <c r="M10" s="58">
        <v>6850.8</v>
      </c>
      <c r="N10" s="58">
        <v>6981.2</v>
      </c>
      <c r="O10" s="58">
        <v>6452.2</v>
      </c>
      <c r="P10" s="58">
        <v>6938.6</v>
      </c>
      <c r="Q10" s="58">
        <v>7418.7</v>
      </c>
      <c r="R10" s="58">
        <v>7653.7</v>
      </c>
      <c r="S10" s="58">
        <v>7908.4</v>
      </c>
      <c r="T10" s="59">
        <v>9432</v>
      </c>
      <c r="U10" s="59">
        <v>10056.8</v>
      </c>
      <c r="V10" s="122">
        <v>9777.7</v>
      </c>
    </row>
    <row r="11" spans="1:22" ht="25.5">
      <c r="A11" s="9" t="s">
        <v>1809</v>
      </c>
      <c r="G11" s="19">
        <v>1656</v>
      </c>
      <c r="H11" s="19">
        <v>1346</v>
      </c>
      <c r="I11" s="19">
        <v>1284</v>
      </c>
      <c r="J11" s="19">
        <v>1297</v>
      </c>
      <c r="K11" s="16">
        <v>1483</v>
      </c>
      <c r="L11" s="16">
        <v>1464</v>
      </c>
      <c r="M11" s="16">
        <v>1340</v>
      </c>
      <c r="N11" s="16">
        <v>1431</v>
      </c>
      <c r="O11" s="16">
        <v>1449</v>
      </c>
      <c r="P11" s="16">
        <v>1835</v>
      </c>
      <c r="Q11" s="16">
        <v>2003</v>
      </c>
      <c r="R11" s="16">
        <v>2216</v>
      </c>
      <c r="S11" s="82">
        <v>2416</v>
      </c>
      <c r="T11" s="84">
        <v>2200</v>
      </c>
      <c r="U11" s="84">
        <v>2718</v>
      </c>
      <c r="V11" s="84">
        <v>3116</v>
      </c>
    </row>
    <row r="12" spans="1:22" ht="25.5">
      <c r="A12" s="9" t="s">
        <v>478</v>
      </c>
      <c r="G12" s="19">
        <v>301</v>
      </c>
      <c r="H12" s="19">
        <v>373</v>
      </c>
      <c r="I12" s="19">
        <v>184</v>
      </c>
      <c r="J12" s="19">
        <v>120</v>
      </c>
      <c r="K12" s="16">
        <v>134</v>
      </c>
      <c r="L12" s="16">
        <v>213</v>
      </c>
      <c r="M12" s="16">
        <v>315</v>
      </c>
      <c r="N12" s="16">
        <v>416</v>
      </c>
      <c r="O12" s="16">
        <v>645</v>
      </c>
      <c r="P12" s="16">
        <v>958</v>
      </c>
      <c r="Q12" s="16">
        <v>1207</v>
      </c>
      <c r="R12" s="16">
        <v>1739</v>
      </c>
      <c r="S12" s="82">
        <v>2036</v>
      </c>
      <c r="T12" s="84">
        <v>1698</v>
      </c>
      <c r="U12" s="84">
        <v>2040</v>
      </c>
      <c r="V12" s="84">
        <v>2327</v>
      </c>
    </row>
    <row r="13" spans="1:22" ht="18" customHeight="1">
      <c r="A13" s="479" t="s">
        <v>479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</row>
  </sheetData>
  <mergeCells count="5">
    <mergeCell ref="A13:V13"/>
    <mergeCell ref="A1:V1"/>
    <mergeCell ref="A4:V4"/>
    <mergeCell ref="A6:V6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71"/>
  <sheetViews>
    <sheetView workbookViewId="0" topLeftCell="A1">
      <pane xSplit="1" ySplit="3" topLeftCell="I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98" sqref="V98"/>
    </sheetView>
  </sheetViews>
  <sheetFormatPr defaultColWidth="9.00390625" defaultRowHeight="12.75"/>
  <cols>
    <col min="1" max="1" width="35.625" style="0" customWidth="1"/>
  </cols>
  <sheetData>
    <row r="1" spans="1:44" ht="12.75">
      <c r="A1" s="481" t="s">
        <v>418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480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ht="17.25" customHeight="1">
      <c r="A4" s="102" t="s">
        <v>496</v>
      </c>
    </row>
    <row r="5" spans="1:22" ht="54">
      <c r="A5" s="127" t="s">
        <v>497</v>
      </c>
      <c r="C5" s="19">
        <v>1533</v>
      </c>
      <c r="D5" s="19">
        <v>16262</v>
      </c>
      <c r="E5" s="19">
        <v>58940</v>
      </c>
      <c r="F5" s="19">
        <v>145690</v>
      </c>
      <c r="G5" s="19">
        <v>214286</v>
      </c>
      <c r="H5" s="19">
        <v>229998</v>
      </c>
      <c r="I5" s="19">
        <v>229520</v>
      </c>
      <c r="J5" s="19">
        <v>307813</v>
      </c>
      <c r="K5" s="19">
        <v>503837</v>
      </c>
      <c r="L5" s="19">
        <v>703831</v>
      </c>
      <c r="M5" s="19">
        <v>830996</v>
      </c>
      <c r="N5" s="19">
        <v>1042721</v>
      </c>
      <c r="O5" s="19">
        <v>1313651</v>
      </c>
      <c r="P5" s="19">
        <v>1754406</v>
      </c>
      <c r="Q5" s="19">
        <v>2350840</v>
      </c>
      <c r="R5" s="19">
        <v>3293323</v>
      </c>
      <c r="S5" s="19">
        <v>4528145</v>
      </c>
      <c r="T5" s="19">
        <v>3998342</v>
      </c>
      <c r="U5" s="45">
        <v>4454156</v>
      </c>
      <c r="V5" s="16">
        <v>5140310</v>
      </c>
    </row>
    <row r="6" spans="1:22" ht="28.5">
      <c r="A6" s="183" t="s">
        <v>498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7"/>
      <c r="U6" s="204"/>
      <c r="V6" s="204"/>
    </row>
    <row r="7" spans="1:22" ht="12.75">
      <c r="A7" s="29" t="s">
        <v>499</v>
      </c>
      <c r="C7" s="184"/>
      <c r="D7" s="19">
        <v>28.4</v>
      </c>
      <c r="E7" s="185">
        <v>18.2</v>
      </c>
      <c r="F7" s="185">
        <v>12.4</v>
      </c>
      <c r="G7" s="185">
        <v>12.3</v>
      </c>
      <c r="H7" s="185">
        <v>12.8</v>
      </c>
      <c r="I7" s="185">
        <v>12.9</v>
      </c>
      <c r="J7" s="185">
        <v>11.8</v>
      </c>
      <c r="K7" s="185">
        <v>10.5</v>
      </c>
      <c r="L7" s="185">
        <v>8.4</v>
      </c>
      <c r="M7" s="185">
        <v>7.6</v>
      </c>
      <c r="N7" s="185">
        <v>7.4</v>
      </c>
      <c r="O7" s="185">
        <v>6.2</v>
      </c>
      <c r="P7" s="185">
        <v>5.4</v>
      </c>
      <c r="Q7" s="185">
        <v>4.5</v>
      </c>
      <c r="R7" s="186">
        <v>4.1</v>
      </c>
      <c r="S7" s="84">
        <v>3.6</v>
      </c>
      <c r="T7" s="84">
        <v>3.6</v>
      </c>
      <c r="U7" s="84">
        <v>3.5</v>
      </c>
      <c r="V7" s="34">
        <v>3.1</v>
      </c>
    </row>
    <row r="8" spans="1:22" ht="12.75">
      <c r="A8" s="29" t="s">
        <v>500</v>
      </c>
      <c r="C8" s="184"/>
      <c r="D8" s="187">
        <v>1.2</v>
      </c>
      <c r="E8" s="187">
        <v>1.1</v>
      </c>
      <c r="F8" s="16">
        <v>1.2</v>
      </c>
      <c r="G8" s="187">
        <v>0.9</v>
      </c>
      <c r="H8" s="187">
        <v>0.9</v>
      </c>
      <c r="I8" s="187">
        <v>1.2</v>
      </c>
      <c r="J8" s="15">
        <v>1</v>
      </c>
      <c r="K8" s="187">
        <v>0.9</v>
      </c>
      <c r="L8" s="15">
        <v>1</v>
      </c>
      <c r="M8" s="185">
        <v>0.9</v>
      </c>
      <c r="N8" s="185">
        <v>0.7</v>
      </c>
      <c r="O8" s="185">
        <v>0.7</v>
      </c>
      <c r="P8" s="185">
        <v>0.8</v>
      </c>
      <c r="Q8" s="185">
        <v>0.6</v>
      </c>
      <c r="R8" s="186">
        <v>0.6</v>
      </c>
      <c r="S8" s="186">
        <v>0.5</v>
      </c>
      <c r="T8" s="186">
        <v>0.4</v>
      </c>
      <c r="U8" s="84">
        <v>0.4</v>
      </c>
      <c r="V8" s="34">
        <v>0.4</v>
      </c>
    </row>
    <row r="9" spans="1:22" ht="12.75">
      <c r="A9" s="29" t="s">
        <v>883</v>
      </c>
      <c r="C9" s="184"/>
      <c r="D9" s="185">
        <v>24.4</v>
      </c>
      <c r="E9" s="185">
        <v>34.8</v>
      </c>
      <c r="F9" s="185">
        <v>43.2</v>
      </c>
      <c r="G9" s="185">
        <v>48.3</v>
      </c>
      <c r="H9" s="19">
        <v>49.5</v>
      </c>
      <c r="I9" s="185">
        <v>53.8</v>
      </c>
      <c r="J9" s="185">
        <v>57.5</v>
      </c>
      <c r="K9" s="185">
        <v>63.9</v>
      </c>
      <c r="L9" s="185">
        <v>68.6</v>
      </c>
      <c r="M9" s="185">
        <v>72.4</v>
      </c>
      <c r="N9" s="185">
        <v>76.3</v>
      </c>
      <c r="O9" s="185">
        <v>78.1</v>
      </c>
      <c r="P9" s="185">
        <v>81.4</v>
      </c>
      <c r="Q9" s="185">
        <v>84.1</v>
      </c>
      <c r="R9" s="83">
        <v>86</v>
      </c>
      <c r="S9" s="186">
        <v>88.2</v>
      </c>
      <c r="T9" s="83">
        <v>89</v>
      </c>
      <c r="U9" s="413">
        <v>89.2</v>
      </c>
      <c r="V9" s="28">
        <v>88.7</v>
      </c>
    </row>
    <row r="10" spans="1:22" ht="12.75">
      <c r="A10" s="29" t="s">
        <v>884</v>
      </c>
      <c r="C10" s="184"/>
      <c r="D10" s="187">
        <v>41.6</v>
      </c>
      <c r="E10" s="187">
        <v>44.4</v>
      </c>
      <c r="F10" s="15">
        <v>42</v>
      </c>
      <c r="G10" s="187">
        <v>37.4</v>
      </c>
      <c r="H10" s="187">
        <v>34.9</v>
      </c>
      <c r="I10" s="187">
        <v>29.8</v>
      </c>
      <c r="J10" s="187">
        <v>27.4</v>
      </c>
      <c r="K10" s="187">
        <v>22.2</v>
      </c>
      <c r="L10" s="187">
        <v>18.9</v>
      </c>
      <c r="M10" s="15">
        <v>15</v>
      </c>
      <c r="N10" s="15">
        <v>12</v>
      </c>
      <c r="O10" s="185">
        <v>9.2</v>
      </c>
      <c r="P10" s="185">
        <v>7.5</v>
      </c>
      <c r="Q10" s="19">
        <v>5.9</v>
      </c>
      <c r="R10" s="186">
        <v>4.8</v>
      </c>
      <c r="S10" s="186">
        <v>3.1</v>
      </c>
      <c r="T10" s="186">
        <v>2.7</v>
      </c>
      <c r="U10" s="398">
        <v>2.3</v>
      </c>
      <c r="V10" s="34">
        <v>2.2</v>
      </c>
    </row>
    <row r="11" spans="1:22" ht="12.75">
      <c r="A11" s="29" t="s">
        <v>885</v>
      </c>
      <c r="C11" s="184"/>
      <c r="D11" s="185">
        <v>4.4</v>
      </c>
      <c r="E11" s="185">
        <v>1.5</v>
      </c>
      <c r="F11" s="185">
        <v>1.2</v>
      </c>
      <c r="G11" s="185">
        <v>1.1</v>
      </c>
      <c r="H11" s="185">
        <v>1.9</v>
      </c>
      <c r="I11" s="185">
        <v>2.3</v>
      </c>
      <c r="J11" s="185">
        <v>2.3</v>
      </c>
      <c r="K11" s="185">
        <v>2.5</v>
      </c>
      <c r="L11" s="185">
        <v>3.1</v>
      </c>
      <c r="M11" s="185">
        <v>4.1</v>
      </c>
      <c r="N11" s="185">
        <v>3.6</v>
      </c>
      <c r="O11" s="185">
        <v>5.8</v>
      </c>
      <c r="P11" s="185">
        <v>4.9</v>
      </c>
      <c r="Q11" s="185">
        <v>4.9</v>
      </c>
      <c r="R11" s="186">
        <v>4.5</v>
      </c>
      <c r="S11" s="84">
        <v>4.6</v>
      </c>
      <c r="T11" s="186">
        <v>4.3</v>
      </c>
      <c r="U11" s="398">
        <v>4.6</v>
      </c>
      <c r="V11" s="34">
        <v>5.6</v>
      </c>
    </row>
    <row r="12" spans="1:22" ht="54.75" customHeight="1">
      <c r="A12" s="29" t="s">
        <v>169</v>
      </c>
      <c r="C12" s="15">
        <v>64</v>
      </c>
      <c r="D12" s="15">
        <v>92</v>
      </c>
      <c r="E12" s="15">
        <v>76</v>
      </c>
      <c r="F12" s="185">
        <v>93.8</v>
      </c>
      <c r="G12" s="185">
        <v>83.2</v>
      </c>
      <c r="H12" s="185">
        <v>94.5</v>
      </c>
      <c r="I12" s="185">
        <v>94.2</v>
      </c>
      <c r="J12" s="185">
        <v>103.9</v>
      </c>
      <c r="K12" s="185">
        <v>113.5</v>
      </c>
      <c r="L12" s="185">
        <v>110.4</v>
      </c>
      <c r="M12" s="185">
        <v>102.9</v>
      </c>
      <c r="N12" s="185">
        <v>112.8</v>
      </c>
      <c r="O12" s="185">
        <v>110.1</v>
      </c>
      <c r="P12" s="185">
        <v>113.2</v>
      </c>
      <c r="Q12" s="185">
        <v>118.1</v>
      </c>
      <c r="R12" s="185">
        <v>118.2</v>
      </c>
      <c r="S12" s="185">
        <v>112.8</v>
      </c>
      <c r="T12" s="185">
        <v>86.8</v>
      </c>
      <c r="U12" s="413">
        <v>105</v>
      </c>
      <c r="V12" s="48" t="s">
        <v>1977</v>
      </c>
    </row>
    <row r="13" spans="1:22" ht="28.5">
      <c r="A13" s="29" t="s">
        <v>170</v>
      </c>
      <c r="B13" s="84">
        <v>67814</v>
      </c>
      <c r="C13" s="185">
        <v>69049</v>
      </c>
      <c r="D13" s="185">
        <v>95938</v>
      </c>
      <c r="E13" s="185">
        <v>124908</v>
      </c>
      <c r="F13" s="185">
        <v>127764</v>
      </c>
      <c r="G13" s="185">
        <v>134620</v>
      </c>
      <c r="H13" s="185">
        <v>136997</v>
      </c>
      <c r="I13" s="185">
        <v>137156</v>
      </c>
      <c r="J13" s="185">
        <v>136788</v>
      </c>
      <c r="K13" s="185">
        <v>129340</v>
      </c>
      <c r="L13" s="185">
        <v>118374</v>
      </c>
      <c r="M13" s="186">
        <v>113082</v>
      </c>
      <c r="N13" s="186">
        <v>113720</v>
      </c>
      <c r="O13" s="186">
        <v>114705</v>
      </c>
      <c r="P13" s="186">
        <v>112846</v>
      </c>
      <c r="Q13" s="186">
        <v>122598</v>
      </c>
      <c r="R13" s="186">
        <v>131394</v>
      </c>
      <c r="S13" s="186">
        <v>155036</v>
      </c>
      <c r="T13" s="185">
        <v>175817</v>
      </c>
      <c r="U13" s="84">
        <v>197507</v>
      </c>
      <c r="V13" s="401">
        <v>209185</v>
      </c>
    </row>
    <row r="14" spans="1:22" ht="12" customHeight="1">
      <c r="A14" s="183" t="s">
        <v>1912</v>
      </c>
      <c r="B14" s="186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T14" s="77"/>
      <c r="U14" s="84"/>
      <c r="V14" s="401"/>
    </row>
    <row r="15" spans="1:22" ht="12.75">
      <c r="A15" s="29" t="s">
        <v>499</v>
      </c>
      <c r="B15" s="189"/>
      <c r="C15" s="190"/>
      <c r="D15" s="190"/>
      <c r="F15" s="185">
        <v>4778</v>
      </c>
      <c r="G15" s="185">
        <v>3434</v>
      </c>
      <c r="H15" s="185">
        <v>3174</v>
      </c>
      <c r="I15" s="185">
        <v>3604</v>
      </c>
      <c r="J15" s="185">
        <v>3303</v>
      </c>
      <c r="K15" s="185">
        <v>3108</v>
      </c>
      <c r="L15" s="185">
        <v>2762</v>
      </c>
      <c r="M15" s="185">
        <v>2756</v>
      </c>
      <c r="N15" s="185">
        <v>2455</v>
      </c>
      <c r="O15" s="185">
        <v>2098</v>
      </c>
      <c r="P15" s="185">
        <v>1877</v>
      </c>
      <c r="Q15" s="185">
        <v>1759</v>
      </c>
      <c r="R15" s="185">
        <v>1559</v>
      </c>
      <c r="S15" s="185">
        <v>1346</v>
      </c>
      <c r="T15" s="185">
        <v>1249</v>
      </c>
      <c r="U15" s="84">
        <v>1203</v>
      </c>
      <c r="V15" s="401">
        <v>1108</v>
      </c>
    </row>
    <row r="16" spans="1:22" ht="12.75">
      <c r="A16" s="29" t="s">
        <v>500</v>
      </c>
      <c r="B16" s="189"/>
      <c r="C16" s="190"/>
      <c r="D16" s="190"/>
      <c r="F16" s="185">
        <v>1050</v>
      </c>
      <c r="G16" s="185">
        <v>606</v>
      </c>
      <c r="H16" s="185">
        <v>576</v>
      </c>
      <c r="I16" s="185">
        <v>967</v>
      </c>
      <c r="J16" s="185">
        <v>897</v>
      </c>
      <c r="K16" s="185">
        <v>1032</v>
      </c>
      <c r="L16" s="185">
        <v>964</v>
      </c>
      <c r="M16" s="185">
        <v>972</v>
      </c>
      <c r="N16" s="185">
        <v>909</v>
      </c>
      <c r="O16" s="185">
        <v>742</v>
      </c>
      <c r="P16" s="185">
        <v>685</v>
      </c>
      <c r="Q16" s="185">
        <v>692</v>
      </c>
      <c r="R16" s="185">
        <v>647</v>
      </c>
      <c r="S16" s="185">
        <v>601</v>
      </c>
      <c r="T16" s="185">
        <v>512</v>
      </c>
      <c r="U16" s="84">
        <v>530</v>
      </c>
      <c r="V16" s="401">
        <v>499</v>
      </c>
    </row>
    <row r="17" spans="1:22" ht="12.75">
      <c r="A17" s="29" t="s">
        <v>883</v>
      </c>
      <c r="B17" s="189"/>
      <c r="C17" s="190"/>
      <c r="D17" s="190"/>
      <c r="F17" s="185">
        <v>108639</v>
      </c>
      <c r="G17" s="185">
        <v>115716</v>
      </c>
      <c r="H17" s="185">
        <v>118609</v>
      </c>
      <c r="I17" s="185">
        <v>118744</v>
      </c>
      <c r="J17" s="185">
        <v>120714</v>
      </c>
      <c r="K17" s="185">
        <v>115331</v>
      </c>
      <c r="L17" s="185">
        <v>106191</v>
      </c>
      <c r="M17" s="186">
        <v>102582</v>
      </c>
      <c r="N17" s="186">
        <v>105096</v>
      </c>
      <c r="O17" s="186">
        <v>107598</v>
      </c>
      <c r="P17" s="186">
        <v>106834</v>
      </c>
      <c r="Q17" s="186">
        <v>116321</v>
      </c>
      <c r="R17" s="186">
        <v>125464</v>
      </c>
      <c r="S17" s="186">
        <v>150317</v>
      </c>
      <c r="T17" s="185">
        <v>171291</v>
      </c>
      <c r="U17" s="84">
        <v>193427</v>
      </c>
      <c r="V17" s="401">
        <v>205416</v>
      </c>
    </row>
    <row r="18" spans="1:22" ht="12.75">
      <c r="A18" s="29" t="s">
        <v>171</v>
      </c>
      <c r="B18" s="189"/>
      <c r="C18" s="190"/>
      <c r="D18" s="190"/>
      <c r="F18" s="185">
        <v>12683</v>
      </c>
      <c r="G18" s="185">
        <v>13837</v>
      </c>
      <c r="H18" s="185">
        <v>13701</v>
      </c>
      <c r="I18" s="185">
        <v>11568</v>
      </c>
      <c r="J18" s="185">
        <v>9879</v>
      </c>
      <c r="K18" s="185">
        <v>7787</v>
      </c>
      <c r="L18" s="185">
        <v>6936</v>
      </c>
      <c r="M18" s="185">
        <v>5309</v>
      </c>
      <c r="N18" s="185">
        <v>3897</v>
      </c>
      <c r="O18" s="185">
        <v>2742</v>
      </c>
      <c r="P18" s="185">
        <v>2004</v>
      </c>
      <c r="Q18" s="185">
        <v>1715</v>
      </c>
      <c r="R18" s="185">
        <v>1414</v>
      </c>
      <c r="S18" s="185">
        <v>1076</v>
      </c>
      <c r="T18" s="185">
        <v>864</v>
      </c>
      <c r="U18" s="84">
        <v>783</v>
      </c>
      <c r="V18" s="401">
        <v>605</v>
      </c>
    </row>
    <row r="19" spans="1:22" ht="12.75">
      <c r="A19" s="29" t="s">
        <v>885</v>
      </c>
      <c r="B19" s="189"/>
      <c r="C19" s="190"/>
      <c r="D19" s="190"/>
      <c r="F19" s="185">
        <v>614</v>
      </c>
      <c r="G19" s="185">
        <v>1027</v>
      </c>
      <c r="H19" s="185">
        <v>937</v>
      </c>
      <c r="I19" s="185">
        <v>2273</v>
      </c>
      <c r="J19" s="185">
        <v>1995</v>
      </c>
      <c r="K19" s="185">
        <v>2082</v>
      </c>
      <c r="L19" s="185">
        <v>1521</v>
      </c>
      <c r="M19" s="185">
        <v>1463</v>
      </c>
      <c r="N19" s="185">
        <v>1363</v>
      </c>
      <c r="O19" s="185">
        <v>1525</v>
      </c>
      <c r="P19" s="185">
        <v>1446</v>
      </c>
      <c r="Q19" s="185">
        <v>2111</v>
      </c>
      <c r="R19" s="185">
        <v>2310</v>
      </c>
      <c r="S19" s="185">
        <v>1696</v>
      </c>
      <c r="T19" s="185">
        <v>1901</v>
      </c>
      <c r="U19" s="84">
        <v>1564</v>
      </c>
      <c r="V19" s="401">
        <v>1557</v>
      </c>
    </row>
    <row r="20" spans="1:22" ht="66.75">
      <c r="A20" s="29" t="s">
        <v>172</v>
      </c>
      <c r="B20" s="189"/>
      <c r="C20" s="190"/>
      <c r="D20" s="190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T20" s="77"/>
      <c r="U20" s="84"/>
      <c r="V20" s="34"/>
    </row>
    <row r="21" spans="1:22" ht="12.75">
      <c r="A21" s="191" t="s">
        <v>173</v>
      </c>
      <c r="B21" s="84">
        <v>14.5</v>
      </c>
      <c r="C21" s="185">
        <v>14.7</v>
      </c>
      <c r="D21" s="185">
        <v>15.7</v>
      </c>
      <c r="E21" s="185">
        <v>16.6</v>
      </c>
      <c r="F21" s="185">
        <v>21.5</v>
      </c>
      <c r="G21" s="190" t="s">
        <v>834</v>
      </c>
      <c r="H21" s="185">
        <v>25.6</v>
      </c>
      <c r="I21" s="185">
        <v>31.2</v>
      </c>
      <c r="J21" s="185">
        <v>37.6</v>
      </c>
      <c r="K21" s="185">
        <v>42.5</v>
      </c>
      <c r="L21" s="185">
        <v>44.5</v>
      </c>
      <c r="M21" s="185">
        <v>47.4</v>
      </c>
      <c r="N21" s="185">
        <v>48.4</v>
      </c>
      <c r="O21" s="185">
        <v>47.5</v>
      </c>
      <c r="P21" s="185">
        <v>46.8</v>
      </c>
      <c r="Q21" s="185">
        <v>44.7</v>
      </c>
      <c r="R21" s="185">
        <v>42.3</v>
      </c>
      <c r="S21" s="185">
        <v>37.7</v>
      </c>
      <c r="T21" s="185">
        <v>37.5</v>
      </c>
      <c r="U21" s="84">
        <v>37.3</v>
      </c>
      <c r="V21" s="47" t="s">
        <v>1978</v>
      </c>
    </row>
    <row r="22" spans="1:22" ht="12.75">
      <c r="A22" s="29" t="s">
        <v>174</v>
      </c>
      <c r="B22" s="84">
        <v>8.8</v>
      </c>
      <c r="C22" s="187">
        <v>9.6</v>
      </c>
      <c r="D22" s="187">
        <v>11.3</v>
      </c>
      <c r="E22" s="187">
        <v>11.1</v>
      </c>
      <c r="F22" s="187">
        <v>18.7</v>
      </c>
      <c r="G22" s="162" t="s">
        <v>834</v>
      </c>
      <c r="H22" s="187">
        <v>26.8</v>
      </c>
      <c r="I22" s="187">
        <v>38.2</v>
      </c>
      <c r="J22" s="187">
        <v>47.6</v>
      </c>
      <c r="K22" s="187">
        <v>55.7</v>
      </c>
      <c r="L22" s="187">
        <v>58.8</v>
      </c>
      <c r="M22" s="187">
        <v>60.7</v>
      </c>
      <c r="N22" s="187">
        <v>70.3</v>
      </c>
      <c r="O22" s="187">
        <v>72.5</v>
      </c>
      <c r="P22" s="15">
        <v>71</v>
      </c>
      <c r="Q22" s="185">
        <v>71.7</v>
      </c>
      <c r="R22" s="185">
        <v>71.9</v>
      </c>
      <c r="S22" s="185">
        <v>73.2</v>
      </c>
      <c r="T22" s="185">
        <v>68.9</v>
      </c>
      <c r="U22" s="84">
        <v>64.2</v>
      </c>
      <c r="V22" s="47" t="s">
        <v>1979</v>
      </c>
    </row>
    <row r="23" spans="1:22" ht="12.75">
      <c r="A23" s="29" t="s">
        <v>175</v>
      </c>
      <c r="B23" s="84">
        <v>12.9</v>
      </c>
      <c r="C23" s="187">
        <v>12.9</v>
      </c>
      <c r="D23" s="187">
        <v>13.5</v>
      </c>
      <c r="E23" s="187">
        <v>13.7</v>
      </c>
      <c r="F23" s="187">
        <v>22.3</v>
      </c>
      <c r="G23" s="162" t="s">
        <v>834</v>
      </c>
      <c r="H23" s="187">
        <v>28.9</v>
      </c>
      <c r="I23" s="15">
        <v>37</v>
      </c>
      <c r="J23" s="185">
        <v>47.3</v>
      </c>
      <c r="K23" s="185">
        <v>51.4</v>
      </c>
      <c r="L23" s="185">
        <v>53.4</v>
      </c>
      <c r="M23" s="185">
        <v>56.2</v>
      </c>
      <c r="N23" s="185">
        <v>56.6</v>
      </c>
      <c r="O23" s="185">
        <v>57.6</v>
      </c>
      <c r="P23" s="185">
        <v>57.6</v>
      </c>
      <c r="Q23" s="185">
        <v>56.5</v>
      </c>
      <c r="R23" s="185">
        <v>54.9</v>
      </c>
      <c r="S23" s="185">
        <v>52.4</v>
      </c>
      <c r="T23" s="185">
        <v>52.3</v>
      </c>
      <c r="U23" s="84">
        <v>49.9</v>
      </c>
      <c r="V23" s="47" t="s">
        <v>1980</v>
      </c>
    </row>
    <row r="24" spans="1:22" ht="12.75">
      <c r="A24" s="29" t="s">
        <v>176</v>
      </c>
      <c r="B24" s="84">
        <v>33.6</v>
      </c>
      <c r="C24" s="187">
        <v>32.9</v>
      </c>
      <c r="D24" s="187">
        <v>32.7</v>
      </c>
      <c r="E24" s="187">
        <v>33.8</v>
      </c>
      <c r="F24" s="187">
        <v>38.7</v>
      </c>
      <c r="G24" s="162" t="s">
        <v>834</v>
      </c>
      <c r="H24" s="187">
        <v>42.1</v>
      </c>
      <c r="I24" s="187">
        <v>47.9</v>
      </c>
      <c r="J24" s="187">
        <v>54.2</v>
      </c>
      <c r="K24" s="187">
        <v>60.7</v>
      </c>
      <c r="L24" s="187">
        <v>66.1</v>
      </c>
      <c r="M24" s="187">
        <v>70.7</v>
      </c>
      <c r="N24" s="187">
        <v>72.7</v>
      </c>
      <c r="O24" s="15">
        <v>73</v>
      </c>
      <c r="P24" s="15">
        <v>74</v>
      </c>
      <c r="Q24" s="15">
        <v>69</v>
      </c>
      <c r="R24" s="185">
        <v>60.9</v>
      </c>
      <c r="S24" s="185">
        <v>55.6</v>
      </c>
      <c r="T24" s="185">
        <v>57.7</v>
      </c>
      <c r="U24" s="84">
        <v>55.8</v>
      </c>
      <c r="V24" s="47" t="s">
        <v>1981</v>
      </c>
    </row>
    <row r="25" spans="1:22" ht="12.75">
      <c r="A25" s="29" t="s">
        <v>177</v>
      </c>
      <c r="B25" s="84">
        <v>24.2</v>
      </c>
      <c r="C25" s="15">
        <v>26</v>
      </c>
      <c r="D25" s="187">
        <v>27.6</v>
      </c>
      <c r="E25" s="187">
        <v>28.7</v>
      </c>
      <c r="F25" s="15">
        <v>33</v>
      </c>
      <c r="G25" s="162" t="s">
        <v>834</v>
      </c>
      <c r="H25" s="187">
        <v>36.3</v>
      </c>
      <c r="I25" s="187">
        <v>43.2</v>
      </c>
      <c r="J25" s="187">
        <v>48.6</v>
      </c>
      <c r="K25" s="15">
        <v>55</v>
      </c>
      <c r="L25" s="187">
        <v>59.6</v>
      </c>
      <c r="M25" s="187">
        <v>62.6</v>
      </c>
      <c r="N25" s="15">
        <v>66</v>
      </c>
      <c r="O25" s="185">
        <v>65.5</v>
      </c>
      <c r="P25" s="185">
        <v>64.6</v>
      </c>
      <c r="Q25" s="185">
        <v>63.4</v>
      </c>
      <c r="R25" s="185">
        <v>64.1</v>
      </c>
      <c r="S25" s="185">
        <v>59.2</v>
      </c>
      <c r="T25" s="185">
        <v>58.5</v>
      </c>
      <c r="U25" s="84">
        <v>54.9</v>
      </c>
      <c r="V25" s="47" t="s">
        <v>1982</v>
      </c>
    </row>
    <row r="26" spans="1:22" ht="12.75">
      <c r="A26" s="29" t="s">
        <v>533</v>
      </c>
      <c r="B26" s="84">
        <v>17.4</v>
      </c>
      <c r="C26" s="185">
        <v>17.6</v>
      </c>
      <c r="D26" s="185">
        <v>18.1</v>
      </c>
      <c r="E26" s="185">
        <v>19.1</v>
      </c>
      <c r="F26" s="185">
        <v>23.2</v>
      </c>
      <c r="G26" s="190" t="s">
        <v>834</v>
      </c>
      <c r="H26" s="185">
        <v>25.4</v>
      </c>
      <c r="I26" s="185">
        <v>29.6</v>
      </c>
      <c r="J26" s="185">
        <v>35.6</v>
      </c>
      <c r="K26" s="185">
        <v>40.1</v>
      </c>
      <c r="L26" s="185">
        <v>43.4</v>
      </c>
      <c r="M26" s="185">
        <v>46.4</v>
      </c>
      <c r="N26" s="185">
        <v>47.5</v>
      </c>
      <c r="O26" s="185">
        <v>49.4</v>
      </c>
      <c r="P26" s="185">
        <v>49.4</v>
      </c>
      <c r="Q26" s="185">
        <v>47.8</v>
      </c>
      <c r="R26" s="185">
        <v>46.2</v>
      </c>
      <c r="S26" s="185">
        <v>42.7</v>
      </c>
      <c r="T26" s="185">
        <v>42.5</v>
      </c>
      <c r="U26" s="84">
        <v>41.4</v>
      </c>
      <c r="V26" s="47" t="s">
        <v>1983</v>
      </c>
    </row>
    <row r="27" spans="1:22" ht="12.75">
      <c r="A27" s="29" t="s">
        <v>534</v>
      </c>
      <c r="B27" s="84">
        <v>29.1</v>
      </c>
      <c r="C27" s="185">
        <v>31.6</v>
      </c>
      <c r="D27" s="185">
        <v>33.3</v>
      </c>
      <c r="E27" s="185">
        <v>36.5</v>
      </c>
      <c r="F27" s="185">
        <v>42.4</v>
      </c>
      <c r="G27" s="190" t="s">
        <v>834</v>
      </c>
      <c r="H27" s="185">
        <v>46.8</v>
      </c>
      <c r="I27" s="185">
        <v>52.1</v>
      </c>
      <c r="J27" s="185">
        <v>58.4</v>
      </c>
      <c r="K27" s="185">
        <v>64.1</v>
      </c>
      <c r="L27" s="185">
        <v>67.9</v>
      </c>
      <c r="M27" s="185">
        <v>72.6</v>
      </c>
      <c r="N27" s="185">
        <v>74.1</v>
      </c>
      <c r="O27" s="185">
        <v>76.1</v>
      </c>
      <c r="P27" s="185">
        <v>75.7</v>
      </c>
      <c r="Q27" s="185">
        <v>73.8</v>
      </c>
      <c r="R27" s="185">
        <v>70.1</v>
      </c>
      <c r="S27" s="185">
        <v>68.6</v>
      </c>
      <c r="T27" s="70">
        <v>69</v>
      </c>
      <c r="U27" s="84">
        <v>68.6</v>
      </c>
      <c r="V27" s="47" t="s">
        <v>1984</v>
      </c>
    </row>
    <row r="28" spans="1:22" ht="12.75">
      <c r="A28" s="29" t="s">
        <v>535</v>
      </c>
      <c r="B28" s="84">
        <v>15.1</v>
      </c>
      <c r="C28" s="185">
        <v>14.4</v>
      </c>
      <c r="D28" s="185">
        <v>12.6</v>
      </c>
      <c r="E28" s="185">
        <v>12.1</v>
      </c>
      <c r="F28" s="185">
        <v>15.8</v>
      </c>
      <c r="G28" s="190" t="s">
        <v>834</v>
      </c>
      <c r="H28" s="185">
        <v>17.5</v>
      </c>
      <c r="I28" s="185">
        <v>20.9</v>
      </c>
      <c r="J28" s="185">
        <v>27.8</v>
      </c>
      <c r="K28" s="185">
        <v>30.5</v>
      </c>
      <c r="L28" s="185">
        <v>33.4</v>
      </c>
      <c r="M28" s="185">
        <v>36.6</v>
      </c>
      <c r="N28" s="185">
        <v>39.8</v>
      </c>
      <c r="O28" s="185">
        <v>40.4</v>
      </c>
      <c r="P28" s="185">
        <v>44.6</v>
      </c>
      <c r="Q28" s="185">
        <v>47.2</v>
      </c>
      <c r="R28" s="185">
        <v>49.2</v>
      </c>
      <c r="S28" s="185">
        <v>50.3</v>
      </c>
      <c r="T28" s="185">
        <v>51.1</v>
      </c>
      <c r="U28" s="84">
        <v>51.6</v>
      </c>
      <c r="V28" s="47" t="s">
        <v>1985</v>
      </c>
    </row>
    <row r="29" spans="1:22" ht="12.75">
      <c r="A29" s="29" t="s">
        <v>536</v>
      </c>
      <c r="B29" s="84">
        <v>7.3</v>
      </c>
      <c r="C29" s="187">
        <v>7.8</v>
      </c>
      <c r="D29" s="187">
        <v>9.7</v>
      </c>
      <c r="E29" s="187">
        <v>10.8</v>
      </c>
      <c r="F29" s="187">
        <v>15.6</v>
      </c>
      <c r="G29" s="162" t="s">
        <v>834</v>
      </c>
      <c r="H29" s="187">
        <v>20.3</v>
      </c>
      <c r="I29" s="187">
        <v>26.1</v>
      </c>
      <c r="J29" s="15">
        <v>35</v>
      </c>
      <c r="K29" s="185">
        <v>41.4</v>
      </c>
      <c r="L29" s="185">
        <v>44.6</v>
      </c>
      <c r="M29" s="185">
        <v>49.6</v>
      </c>
      <c r="N29" s="185">
        <v>51.5</v>
      </c>
      <c r="O29" s="185">
        <v>53.1</v>
      </c>
      <c r="P29" s="185">
        <v>53.5</v>
      </c>
      <c r="Q29" s="185">
        <v>53.9</v>
      </c>
      <c r="R29" s="185">
        <v>55.4</v>
      </c>
      <c r="S29" s="185">
        <v>55.5</v>
      </c>
      <c r="T29" s="185">
        <v>56.2</v>
      </c>
      <c r="U29" s="84">
        <v>54.8</v>
      </c>
      <c r="V29" s="47" t="s">
        <v>1986</v>
      </c>
    </row>
    <row r="30" spans="1:22" ht="17.25" customHeight="1">
      <c r="A30" s="479" t="s">
        <v>537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</row>
    <row r="31" spans="1:22" ht="18" customHeight="1">
      <c r="A31" s="479" t="s">
        <v>1236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</row>
    <row r="32" spans="1:22" ht="18" customHeight="1">
      <c r="A32" s="479" t="s">
        <v>392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</row>
    <row r="33" spans="1:22" ht="14.25" customHeight="1">
      <c r="A33" s="479" t="s">
        <v>1464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</row>
    <row r="34" ht="54">
      <c r="A34" s="146" t="s">
        <v>243</v>
      </c>
    </row>
    <row r="35" ht="12.75">
      <c r="A35" s="192" t="s">
        <v>1465</v>
      </c>
    </row>
    <row r="36" spans="1:22" ht="12.75">
      <c r="A36" s="193" t="s">
        <v>1466</v>
      </c>
      <c r="B36" s="19">
        <v>5.3</v>
      </c>
      <c r="C36" s="43">
        <v>7.7</v>
      </c>
      <c r="D36" s="43">
        <v>7.1</v>
      </c>
      <c r="E36" s="43">
        <v>2.4</v>
      </c>
      <c r="F36" s="43">
        <v>3.9</v>
      </c>
      <c r="G36" s="43">
        <v>1.3</v>
      </c>
      <c r="H36" s="48">
        <v>2</v>
      </c>
      <c r="I36" s="43">
        <v>0.9</v>
      </c>
      <c r="J36" s="43">
        <v>2</v>
      </c>
      <c r="K36" s="88">
        <v>5.1</v>
      </c>
      <c r="L36" s="43">
        <v>4.6</v>
      </c>
      <c r="M36" s="43">
        <v>4.2</v>
      </c>
      <c r="N36" s="43">
        <v>6.6</v>
      </c>
      <c r="O36" s="43">
        <v>12.3</v>
      </c>
      <c r="P36" s="60">
        <v>6.4</v>
      </c>
      <c r="Q36" s="60">
        <v>4.6</v>
      </c>
      <c r="R36" s="60">
        <v>5.3</v>
      </c>
      <c r="S36" s="60">
        <v>5.7</v>
      </c>
      <c r="T36" s="119">
        <v>5</v>
      </c>
      <c r="U36" s="89">
        <v>8.6</v>
      </c>
      <c r="V36" s="402">
        <v>7.3</v>
      </c>
    </row>
    <row r="37" spans="1:22" ht="12.75">
      <c r="A37" s="32" t="s">
        <v>1467</v>
      </c>
      <c r="B37" s="43" t="s">
        <v>1948</v>
      </c>
      <c r="C37" s="194" t="s">
        <v>1948</v>
      </c>
      <c r="D37" s="194" t="s">
        <v>1948</v>
      </c>
      <c r="E37" s="194" t="s">
        <v>1948</v>
      </c>
      <c r="F37" s="194" t="s">
        <v>1948</v>
      </c>
      <c r="G37" s="194" t="s">
        <v>1948</v>
      </c>
      <c r="H37" s="95" t="s">
        <v>1948</v>
      </c>
      <c r="I37" s="48">
        <v>100</v>
      </c>
      <c r="J37" s="43" t="s">
        <v>1948</v>
      </c>
      <c r="K37" s="195">
        <v>30</v>
      </c>
      <c r="L37" s="43" t="s">
        <v>1948</v>
      </c>
      <c r="M37" s="43">
        <v>45</v>
      </c>
      <c r="N37" s="43">
        <v>300</v>
      </c>
      <c r="O37" s="43" t="s">
        <v>1948</v>
      </c>
      <c r="P37" s="60" t="s">
        <v>1948</v>
      </c>
      <c r="Q37" s="60">
        <v>38</v>
      </c>
      <c r="R37" s="60">
        <v>10</v>
      </c>
      <c r="S37" s="60">
        <v>38.6</v>
      </c>
      <c r="T37" s="119">
        <v>100</v>
      </c>
      <c r="U37" s="338" t="s">
        <v>1948</v>
      </c>
      <c r="V37" s="304" t="s">
        <v>1948</v>
      </c>
    </row>
    <row r="38" spans="1:22" ht="12.75">
      <c r="A38" s="32" t="s">
        <v>1468</v>
      </c>
      <c r="B38" s="43" t="s">
        <v>1948</v>
      </c>
      <c r="C38" s="194" t="s">
        <v>1948</v>
      </c>
      <c r="D38" s="194" t="s">
        <v>1948</v>
      </c>
      <c r="E38" s="194" t="s">
        <v>1948</v>
      </c>
      <c r="F38" s="194" t="s">
        <v>1948</v>
      </c>
      <c r="G38" s="194" t="s">
        <v>1948</v>
      </c>
      <c r="H38" s="95" t="s">
        <v>1948</v>
      </c>
      <c r="I38" s="43" t="s">
        <v>1948</v>
      </c>
      <c r="J38" s="43" t="s">
        <v>1948</v>
      </c>
      <c r="K38" s="60" t="s">
        <v>1948</v>
      </c>
      <c r="L38" s="43">
        <v>4000</v>
      </c>
      <c r="M38" s="43">
        <v>146</v>
      </c>
      <c r="N38" s="43">
        <v>230</v>
      </c>
      <c r="O38" s="43">
        <v>805</v>
      </c>
      <c r="P38" s="60">
        <v>50</v>
      </c>
      <c r="Q38" s="60">
        <v>300</v>
      </c>
      <c r="R38" s="60">
        <v>6000</v>
      </c>
      <c r="S38" s="60">
        <v>0.4</v>
      </c>
      <c r="T38" s="119">
        <v>750</v>
      </c>
      <c r="U38" s="119">
        <v>90</v>
      </c>
      <c r="V38" s="402">
        <v>150</v>
      </c>
    </row>
    <row r="39" spans="1:22" ht="12.75">
      <c r="A39" s="32" t="s">
        <v>1469</v>
      </c>
      <c r="B39" s="43" t="s">
        <v>1948</v>
      </c>
      <c r="C39" s="194" t="s">
        <v>1948</v>
      </c>
      <c r="D39" s="194" t="s">
        <v>1948</v>
      </c>
      <c r="E39" s="194" t="s">
        <v>1948</v>
      </c>
      <c r="F39" s="194" t="s">
        <v>1948</v>
      </c>
      <c r="G39" s="194" t="s">
        <v>1948</v>
      </c>
      <c r="H39" s="95">
        <v>0.3</v>
      </c>
      <c r="I39" s="43" t="s">
        <v>1948</v>
      </c>
      <c r="J39" s="43" t="s">
        <v>1948</v>
      </c>
      <c r="K39" s="60">
        <v>0.3</v>
      </c>
      <c r="L39" s="43">
        <v>6.5</v>
      </c>
      <c r="M39" s="43">
        <v>3.1</v>
      </c>
      <c r="N39" s="48">
        <v>6</v>
      </c>
      <c r="O39" s="43">
        <v>0.4</v>
      </c>
      <c r="P39" s="60">
        <v>0.04</v>
      </c>
      <c r="Q39" s="60">
        <v>2.4</v>
      </c>
      <c r="R39" s="60">
        <v>1.9</v>
      </c>
      <c r="S39" s="60">
        <v>0.1</v>
      </c>
      <c r="T39" s="119">
        <v>2.8</v>
      </c>
      <c r="U39" s="89">
        <v>6.8</v>
      </c>
      <c r="V39" s="122">
        <v>8.8</v>
      </c>
    </row>
    <row r="40" spans="1:22" ht="15.75">
      <c r="A40" s="32" t="s">
        <v>1470</v>
      </c>
      <c r="B40" s="19">
        <v>1.1</v>
      </c>
      <c r="C40" s="194" t="s">
        <v>1948</v>
      </c>
      <c r="D40" s="194" t="s">
        <v>1948</v>
      </c>
      <c r="E40" s="194" t="s">
        <v>1948</v>
      </c>
      <c r="F40" s="194" t="s">
        <v>1948</v>
      </c>
      <c r="G40" s="194" t="s">
        <v>1948</v>
      </c>
      <c r="H40" s="95">
        <v>0.3</v>
      </c>
      <c r="I40" s="43">
        <v>0.9</v>
      </c>
      <c r="J40" s="43" t="s">
        <v>1948</v>
      </c>
      <c r="K40" s="60">
        <v>1.5</v>
      </c>
      <c r="L40" s="43">
        <v>2.7</v>
      </c>
      <c r="M40" s="48">
        <v>1</v>
      </c>
      <c r="N40" s="43">
        <v>1.9</v>
      </c>
      <c r="O40" s="43">
        <v>1.8</v>
      </c>
      <c r="P40" s="60">
        <v>0.8</v>
      </c>
      <c r="Q40" s="60">
        <v>3</v>
      </c>
      <c r="R40" s="60">
        <v>0.002</v>
      </c>
      <c r="S40" s="60" t="s">
        <v>1948</v>
      </c>
      <c r="T40" s="119">
        <v>3.2</v>
      </c>
      <c r="U40" s="338" t="s">
        <v>1948</v>
      </c>
      <c r="V40" s="456" t="s">
        <v>1948</v>
      </c>
    </row>
    <row r="41" spans="1:22" ht="12.75">
      <c r="A41" s="32" t="s">
        <v>1471</v>
      </c>
      <c r="B41" s="19"/>
      <c r="C41" s="43"/>
      <c r="D41" s="43"/>
      <c r="E41" s="43"/>
      <c r="F41" s="43"/>
      <c r="G41" s="43"/>
      <c r="H41" s="43"/>
      <c r="I41" s="43"/>
      <c r="J41" s="43"/>
      <c r="K41" s="88"/>
      <c r="L41" s="43"/>
      <c r="M41" s="43"/>
      <c r="N41" s="43"/>
      <c r="O41" s="43"/>
      <c r="P41" s="88"/>
      <c r="Q41" s="88"/>
      <c r="R41" s="88"/>
      <c r="S41" s="88"/>
      <c r="T41" s="77"/>
      <c r="U41" s="338"/>
      <c r="V41" s="47"/>
    </row>
    <row r="42" spans="1:22" ht="12.75">
      <c r="A42" s="32" t="s">
        <v>1472</v>
      </c>
      <c r="B42" s="19">
        <v>5.6</v>
      </c>
      <c r="C42" s="43">
        <v>7.9</v>
      </c>
      <c r="D42" s="43">
        <v>6.5</v>
      </c>
      <c r="E42" s="43">
        <v>4.5</v>
      </c>
      <c r="F42" s="43">
        <v>4.2</v>
      </c>
      <c r="G42" s="43">
        <v>2.9</v>
      </c>
      <c r="H42" s="43">
        <v>2.4</v>
      </c>
      <c r="I42" s="43">
        <v>2.3</v>
      </c>
      <c r="J42" s="43">
        <v>2.1</v>
      </c>
      <c r="K42" s="60">
        <v>2.8</v>
      </c>
      <c r="L42" s="43">
        <v>3.8</v>
      </c>
      <c r="M42" s="43">
        <v>3.1</v>
      </c>
      <c r="N42" s="48">
        <v>3</v>
      </c>
      <c r="O42" s="43">
        <v>3.1</v>
      </c>
      <c r="P42" s="60">
        <v>3.1</v>
      </c>
      <c r="Q42" s="60">
        <v>3.5</v>
      </c>
      <c r="R42" s="60">
        <v>3.7</v>
      </c>
      <c r="S42" s="195">
        <v>4</v>
      </c>
      <c r="T42" s="119">
        <v>4</v>
      </c>
      <c r="U42" s="89">
        <v>4.3</v>
      </c>
      <c r="V42" s="402">
        <v>5.2</v>
      </c>
    </row>
    <row r="43" spans="1:22" ht="12.75">
      <c r="A43" s="32" t="s">
        <v>1473</v>
      </c>
      <c r="B43" s="19">
        <v>105</v>
      </c>
      <c r="C43" s="43">
        <v>104</v>
      </c>
      <c r="D43" s="43">
        <v>92</v>
      </c>
      <c r="E43" s="43">
        <v>161</v>
      </c>
      <c r="F43" s="43">
        <v>151</v>
      </c>
      <c r="G43" s="43">
        <v>147</v>
      </c>
      <c r="H43" s="43">
        <v>289</v>
      </c>
      <c r="I43" s="43">
        <v>206</v>
      </c>
      <c r="J43" s="43">
        <v>94</v>
      </c>
      <c r="K43" s="196">
        <v>115</v>
      </c>
      <c r="L43" s="43">
        <v>245</v>
      </c>
      <c r="M43" s="43">
        <v>79</v>
      </c>
      <c r="N43" s="43">
        <v>206</v>
      </c>
      <c r="O43" s="43">
        <v>230</v>
      </c>
      <c r="P43" s="60">
        <v>160</v>
      </c>
      <c r="Q43" s="60">
        <v>250</v>
      </c>
      <c r="R43" s="60">
        <v>180</v>
      </c>
      <c r="S43" s="60">
        <v>213</v>
      </c>
      <c r="T43" s="117">
        <v>69</v>
      </c>
      <c r="U43" s="89">
        <v>174</v>
      </c>
      <c r="V43" s="402">
        <v>81</v>
      </c>
    </row>
    <row r="44" spans="1:22" ht="12.75">
      <c r="A44" s="131" t="s">
        <v>1474</v>
      </c>
      <c r="U44" s="338"/>
      <c r="V44" s="402"/>
    </row>
    <row r="45" spans="1:22" ht="12.75">
      <c r="A45" s="32" t="s">
        <v>1475</v>
      </c>
      <c r="B45" s="28">
        <v>2500</v>
      </c>
      <c r="C45" s="48">
        <v>380</v>
      </c>
      <c r="D45" s="43" t="s">
        <v>1948</v>
      </c>
      <c r="E45" s="43" t="s">
        <v>1948</v>
      </c>
      <c r="F45" s="43" t="s">
        <v>1948</v>
      </c>
      <c r="G45" s="48">
        <v>10</v>
      </c>
      <c r="H45" s="43" t="s">
        <v>1948</v>
      </c>
      <c r="I45" s="43" t="s">
        <v>1948</v>
      </c>
      <c r="J45" s="48">
        <v>2100</v>
      </c>
      <c r="K45" s="60">
        <v>3.3</v>
      </c>
      <c r="L45" s="43" t="s">
        <v>1948</v>
      </c>
      <c r="M45" s="48">
        <v>140</v>
      </c>
      <c r="N45" s="43">
        <v>646.7</v>
      </c>
      <c r="O45" s="43">
        <v>6.3</v>
      </c>
      <c r="P45" s="195">
        <v>1113</v>
      </c>
      <c r="Q45" s="195">
        <v>3252</v>
      </c>
      <c r="R45" s="60">
        <v>789.9</v>
      </c>
      <c r="S45" s="60">
        <v>761.2</v>
      </c>
      <c r="T45" s="119">
        <v>3611.9</v>
      </c>
      <c r="U45" s="119">
        <v>306</v>
      </c>
      <c r="V45" s="402">
        <v>300</v>
      </c>
    </row>
    <row r="46" spans="1:22" ht="25.5">
      <c r="A46" s="32" t="s">
        <v>1476</v>
      </c>
      <c r="B46" s="43" t="s">
        <v>1948</v>
      </c>
      <c r="C46" s="95" t="s">
        <v>1948</v>
      </c>
      <c r="D46" s="43">
        <v>0.6</v>
      </c>
      <c r="E46" s="43">
        <v>4.8</v>
      </c>
      <c r="F46" s="43" t="s">
        <v>1948</v>
      </c>
      <c r="G46" s="43">
        <v>0.4</v>
      </c>
      <c r="H46" s="43" t="s">
        <v>1948</v>
      </c>
      <c r="I46" s="43" t="s">
        <v>1948</v>
      </c>
      <c r="J46" s="43" t="s">
        <v>1948</v>
      </c>
      <c r="K46" s="60" t="s">
        <v>1948</v>
      </c>
      <c r="L46" s="43" t="s">
        <v>1948</v>
      </c>
      <c r="M46" s="43">
        <v>1.8</v>
      </c>
      <c r="N46" s="43" t="s">
        <v>1948</v>
      </c>
      <c r="O46" s="43" t="s">
        <v>1948</v>
      </c>
      <c r="P46" s="60">
        <v>1.2</v>
      </c>
      <c r="Q46" s="60">
        <v>1.2</v>
      </c>
      <c r="R46" s="60">
        <v>0.1</v>
      </c>
      <c r="S46" s="60" t="s">
        <v>1948</v>
      </c>
      <c r="T46" s="89">
        <v>1.5</v>
      </c>
      <c r="U46" s="89">
        <v>0.6</v>
      </c>
      <c r="V46" s="402">
        <v>1.7</v>
      </c>
    </row>
    <row r="47" spans="1:22" ht="12.75">
      <c r="A47" s="32" t="s">
        <v>1477</v>
      </c>
      <c r="B47" s="28">
        <v>1034</v>
      </c>
      <c r="C47" s="95" t="s">
        <v>1948</v>
      </c>
      <c r="D47" s="48">
        <v>63</v>
      </c>
      <c r="E47" s="43" t="s">
        <v>1948</v>
      </c>
      <c r="F47" s="48">
        <v>168</v>
      </c>
      <c r="G47" s="43" t="s">
        <v>1948</v>
      </c>
      <c r="H47" s="48">
        <v>21</v>
      </c>
      <c r="I47" s="43" t="s">
        <v>1948</v>
      </c>
      <c r="J47" s="43" t="s">
        <v>1948</v>
      </c>
      <c r="K47" s="60" t="s">
        <v>1948</v>
      </c>
      <c r="L47" s="43" t="s">
        <v>1948</v>
      </c>
      <c r="M47" s="43" t="s">
        <v>1948</v>
      </c>
      <c r="N47" s="59">
        <v>150</v>
      </c>
      <c r="O47" s="59">
        <v>80</v>
      </c>
      <c r="P47" s="89">
        <v>88.3</v>
      </c>
      <c r="Q47" s="119">
        <v>402</v>
      </c>
      <c r="R47" s="119">
        <v>10</v>
      </c>
      <c r="S47" s="119">
        <v>50</v>
      </c>
      <c r="T47" s="119">
        <v>300</v>
      </c>
      <c r="U47" s="89">
        <v>635.2</v>
      </c>
      <c r="V47" s="402">
        <v>692.7</v>
      </c>
    </row>
    <row r="48" spans="1:22" ht="25.5" customHeight="1">
      <c r="A48" s="32" t="s">
        <v>980</v>
      </c>
      <c r="B48" s="43" t="s">
        <v>1948</v>
      </c>
      <c r="C48" s="43">
        <v>0.4</v>
      </c>
      <c r="D48" s="43">
        <v>0.4</v>
      </c>
      <c r="E48" s="43">
        <v>1.3</v>
      </c>
      <c r="F48" s="43">
        <v>0.7</v>
      </c>
      <c r="G48" s="43">
        <v>1.1</v>
      </c>
      <c r="H48" s="43" t="s">
        <v>1948</v>
      </c>
      <c r="I48" s="43" t="s">
        <v>1948</v>
      </c>
      <c r="J48" s="43" t="s">
        <v>1948</v>
      </c>
      <c r="K48" s="60" t="s">
        <v>1948</v>
      </c>
      <c r="L48" s="43">
        <v>0.8</v>
      </c>
      <c r="M48" s="43">
        <v>1.4</v>
      </c>
      <c r="N48" s="43">
        <v>1.7</v>
      </c>
      <c r="O48" s="48">
        <v>1</v>
      </c>
      <c r="P48" s="60">
        <v>3.4</v>
      </c>
      <c r="Q48" s="60">
        <v>2.5</v>
      </c>
      <c r="R48" s="60">
        <v>2.5</v>
      </c>
      <c r="S48" s="60">
        <v>0.7</v>
      </c>
      <c r="T48" s="119">
        <v>2</v>
      </c>
      <c r="U48" s="89">
        <v>1.7</v>
      </c>
      <c r="V48" s="402">
        <v>0.2</v>
      </c>
    </row>
    <row r="49" spans="1:22" ht="26.25" customHeight="1">
      <c r="A49" s="32" t="s">
        <v>981</v>
      </c>
      <c r="B49" s="43" t="s">
        <v>1948</v>
      </c>
      <c r="C49" s="95" t="s">
        <v>1948</v>
      </c>
      <c r="D49" s="59">
        <v>10</v>
      </c>
      <c r="E49" s="43" t="s">
        <v>1948</v>
      </c>
      <c r="F49" s="43" t="s">
        <v>1948</v>
      </c>
      <c r="G49" s="48">
        <v>205</v>
      </c>
      <c r="H49" s="43" t="s">
        <v>1948</v>
      </c>
      <c r="I49" s="43" t="s">
        <v>1948</v>
      </c>
      <c r="J49" s="48">
        <v>184</v>
      </c>
      <c r="K49" s="60" t="s">
        <v>1948</v>
      </c>
      <c r="L49" s="43">
        <v>401.8</v>
      </c>
      <c r="M49" s="43" t="s">
        <v>1948</v>
      </c>
      <c r="N49" s="48">
        <v>120</v>
      </c>
      <c r="O49" s="43">
        <v>419.5</v>
      </c>
      <c r="P49" s="60">
        <v>268.1</v>
      </c>
      <c r="Q49" s="60">
        <v>134.7</v>
      </c>
      <c r="R49" s="60">
        <v>42.9</v>
      </c>
      <c r="S49" s="60">
        <v>160</v>
      </c>
      <c r="T49" s="119">
        <v>39</v>
      </c>
      <c r="U49" s="119">
        <v>730</v>
      </c>
      <c r="V49" s="402">
        <v>934.1</v>
      </c>
    </row>
    <row r="50" spans="1:22" ht="12.75">
      <c r="A50" s="32" t="s">
        <v>1478</v>
      </c>
      <c r="B50" s="43" t="s">
        <v>1948</v>
      </c>
      <c r="C50" s="95" t="s">
        <v>1948</v>
      </c>
      <c r="D50" s="95" t="s">
        <v>1948</v>
      </c>
      <c r="E50" s="43" t="s">
        <v>1948</v>
      </c>
      <c r="F50" s="43" t="s">
        <v>1948</v>
      </c>
      <c r="G50" s="43" t="s">
        <v>1948</v>
      </c>
      <c r="H50" s="43" t="s">
        <v>1948</v>
      </c>
      <c r="I50" s="43" t="s">
        <v>1948</v>
      </c>
      <c r="J50" s="48">
        <v>65</v>
      </c>
      <c r="K50" s="60" t="s">
        <v>1948</v>
      </c>
      <c r="L50" s="43" t="s">
        <v>1948</v>
      </c>
      <c r="M50" s="43" t="s">
        <v>1948</v>
      </c>
      <c r="N50" s="48">
        <v>290</v>
      </c>
      <c r="O50" s="48">
        <v>260</v>
      </c>
      <c r="P50" s="195">
        <v>623</v>
      </c>
      <c r="Q50" s="195">
        <v>700</v>
      </c>
      <c r="R50" s="195">
        <v>260</v>
      </c>
      <c r="S50" s="60">
        <v>135.1</v>
      </c>
      <c r="T50" s="119">
        <v>370</v>
      </c>
      <c r="U50" s="119">
        <v>705</v>
      </c>
      <c r="V50" s="402">
        <v>600</v>
      </c>
    </row>
    <row r="51" spans="1:22" ht="12.75">
      <c r="A51" s="32" t="s">
        <v>969</v>
      </c>
      <c r="B51" s="43" t="s">
        <v>1948</v>
      </c>
      <c r="C51" s="95" t="s">
        <v>1948</v>
      </c>
      <c r="D51" s="95" t="s">
        <v>1948</v>
      </c>
      <c r="E51" s="48">
        <v>8</v>
      </c>
      <c r="F51" s="43" t="s">
        <v>1948</v>
      </c>
      <c r="G51" s="43" t="s">
        <v>1948</v>
      </c>
      <c r="H51" s="43" t="s">
        <v>1948</v>
      </c>
      <c r="I51" s="43" t="s">
        <v>1948</v>
      </c>
      <c r="J51" s="43" t="s">
        <v>1948</v>
      </c>
      <c r="K51" s="60">
        <v>8.6</v>
      </c>
      <c r="L51" s="43">
        <v>17.6</v>
      </c>
      <c r="M51" s="43">
        <v>16.5</v>
      </c>
      <c r="N51" s="43">
        <v>6.5</v>
      </c>
      <c r="O51" s="43" t="s">
        <v>1948</v>
      </c>
      <c r="P51" s="60">
        <v>16.9</v>
      </c>
      <c r="Q51" s="195">
        <v>20</v>
      </c>
      <c r="R51" s="60">
        <v>42.7</v>
      </c>
      <c r="S51" s="195">
        <v>90</v>
      </c>
      <c r="T51" s="119">
        <v>27.5</v>
      </c>
      <c r="U51" s="89">
        <v>3.6</v>
      </c>
      <c r="V51" s="402">
        <v>19.5</v>
      </c>
    </row>
    <row r="52" spans="1:22" ht="25.5">
      <c r="A52" s="32" t="s">
        <v>970</v>
      </c>
      <c r="B52" s="43" t="s">
        <v>1948</v>
      </c>
      <c r="C52" s="95" t="s">
        <v>1948</v>
      </c>
      <c r="D52" s="95" t="s">
        <v>1948</v>
      </c>
      <c r="E52" s="43" t="s">
        <v>1948</v>
      </c>
      <c r="F52" s="43" t="s">
        <v>1948</v>
      </c>
      <c r="G52" s="43" t="s">
        <v>1948</v>
      </c>
      <c r="H52" s="43" t="s">
        <v>1948</v>
      </c>
      <c r="I52" s="43">
        <v>5.2</v>
      </c>
      <c r="J52" s="43" t="s">
        <v>1948</v>
      </c>
      <c r="K52" s="60" t="s">
        <v>1948</v>
      </c>
      <c r="L52" s="48">
        <v>400</v>
      </c>
      <c r="M52" s="48">
        <v>10</v>
      </c>
      <c r="N52" s="48">
        <v>175</v>
      </c>
      <c r="O52" s="48">
        <v>246</v>
      </c>
      <c r="P52" s="195">
        <v>250</v>
      </c>
      <c r="Q52" s="60" t="s">
        <v>1948</v>
      </c>
      <c r="R52" s="195">
        <v>590</v>
      </c>
      <c r="S52" s="60" t="s">
        <v>1948</v>
      </c>
      <c r="T52" s="119">
        <v>5800</v>
      </c>
      <c r="U52" s="338" t="s">
        <v>1948</v>
      </c>
      <c r="V52" s="122" t="s">
        <v>1948</v>
      </c>
    </row>
    <row r="53" spans="1:22" ht="12.75">
      <c r="A53" s="32" t="s">
        <v>971</v>
      </c>
      <c r="B53" s="43" t="s">
        <v>1948</v>
      </c>
      <c r="C53" s="95" t="s">
        <v>1948</v>
      </c>
      <c r="D53" s="95" t="s">
        <v>1948</v>
      </c>
      <c r="E53" s="43">
        <v>0.5</v>
      </c>
      <c r="F53" s="43" t="s">
        <v>1948</v>
      </c>
      <c r="G53" s="48">
        <v>1</v>
      </c>
      <c r="H53" s="43" t="s">
        <v>1948</v>
      </c>
      <c r="I53" s="43" t="s">
        <v>1948</v>
      </c>
      <c r="J53" s="43">
        <v>0.4</v>
      </c>
      <c r="K53" s="60" t="s">
        <v>1948</v>
      </c>
      <c r="L53" s="43">
        <v>2.6</v>
      </c>
      <c r="M53" s="43">
        <v>0.7</v>
      </c>
      <c r="N53" s="43">
        <v>2.2</v>
      </c>
      <c r="O53" s="43">
        <v>0.9</v>
      </c>
      <c r="P53" s="60">
        <v>21.6</v>
      </c>
      <c r="Q53" s="60">
        <v>0.9</v>
      </c>
      <c r="R53" s="60">
        <v>17.2</v>
      </c>
      <c r="S53" s="60">
        <v>17.5</v>
      </c>
      <c r="T53" s="255" t="s">
        <v>1948</v>
      </c>
      <c r="U53" s="89">
        <v>2.8</v>
      </c>
      <c r="V53" s="402">
        <v>1.2</v>
      </c>
    </row>
    <row r="54" spans="1:22" ht="14.25" customHeight="1">
      <c r="A54" s="32" t="s">
        <v>972</v>
      </c>
      <c r="B54" s="43" t="s">
        <v>1948</v>
      </c>
      <c r="C54" s="95" t="s">
        <v>1948</v>
      </c>
      <c r="D54" s="95" t="s">
        <v>1948</v>
      </c>
      <c r="E54" s="43" t="s">
        <v>1948</v>
      </c>
      <c r="F54" s="43" t="s">
        <v>1948</v>
      </c>
      <c r="G54" s="48">
        <v>1</v>
      </c>
      <c r="H54" s="43">
        <v>0.3</v>
      </c>
      <c r="I54" s="48">
        <v>5460</v>
      </c>
      <c r="J54" s="48">
        <v>25</v>
      </c>
      <c r="K54" s="195">
        <v>240</v>
      </c>
      <c r="L54" s="43">
        <v>393.7</v>
      </c>
      <c r="M54" s="43">
        <v>248.6</v>
      </c>
      <c r="N54" s="43">
        <v>501.2</v>
      </c>
      <c r="O54" s="43">
        <v>1250</v>
      </c>
      <c r="P54" s="60">
        <v>201.5</v>
      </c>
      <c r="Q54" s="60">
        <v>3308</v>
      </c>
      <c r="R54" s="60">
        <v>1.2</v>
      </c>
      <c r="S54" s="60">
        <v>603.9</v>
      </c>
      <c r="T54" s="119">
        <v>36</v>
      </c>
      <c r="U54" s="338" t="s">
        <v>1948</v>
      </c>
      <c r="V54" s="402">
        <v>944.1</v>
      </c>
    </row>
    <row r="55" spans="1:22" ht="15.75">
      <c r="A55" s="32" t="s">
        <v>973</v>
      </c>
      <c r="B55" s="28">
        <v>140</v>
      </c>
      <c r="C55" s="48">
        <v>12</v>
      </c>
      <c r="D55" s="43">
        <v>11.2</v>
      </c>
      <c r="E55" s="43">
        <v>35.1</v>
      </c>
      <c r="F55" s="43">
        <v>167.7</v>
      </c>
      <c r="G55" s="48">
        <v>109</v>
      </c>
      <c r="H55" s="43">
        <v>44.7</v>
      </c>
      <c r="I55" s="48">
        <v>192</v>
      </c>
      <c r="J55" s="43">
        <v>208.5</v>
      </c>
      <c r="K55" s="60">
        <v>166.7</v>
      </c>
      <c r="L55" s="43">
        <v>512.1</v>
      </c>
      <c r="M55" s="43">
        <v>187.3</v>
      </c>
      <c r="N55" s="43">
        <v>415.4</v>
      </c>
      <c r="O55" s="43">
        <v>1596.4</v>
      </c>
      <c r="P55" s="60">
        <v>805.5</v>
      </c>
      <c r="Q55" s="60">
        <v>292.7</v>
      </c>
      <c r="R55" s="60">
        <v>378.7</v>
      </c>
      <c r="S55" s="60">
        <v>473.2</v>
      </c>
      <c r="T55" s="119">
        <v>965.2</v>
      </c>
      <c r="U55" s="89">
        <v>949.6</v>
      </c>
      <c r="V55" s="402">
        <v>646.6</v>
      </c>
    </row>
    <row r="56" spans="1:22" ht="12.75">
      <c r="A56" s="32" t="s">
        <v>974</v>
      </c>
      <c r="B56" s="19">
        <v>20.4</v>
      </c>
      <c r="C56" s="95" t="s">
        <v>1948</v>
      </c>
      <c r="D56" s="95" t="s">
        <v>1948</v>
      </c>
      <c r="E56" s="95" t="s">
        <v>1948</v>
      </c>
      <c r="F56" s="95" t="s">
        <v>1948</v>
      </c>
      <c r="G56" s="43">
        <v>220.3</v>
      </c>
      <c r="H56" s="43">
        <v>27.2</v>
      </c>
      <c r="I56" s="43" t="s">
        <v>1948</v>
      </c>
      <c r="J56" s="43" t="s">
        <v>1948</v>
      </c>
      <c r="K56" s="60" t="s">
        <v>1948</v>
      </c>
      <c r="L56" s="43" t="s">
        <v>1948</v>
      </c>
      <c r="M56" s="48">
        <v>48</v>
      </c>
      <c r="N56" s="48">
        <v>157</v>
      </c>
      <c r="O56" s="43">
        <v>60.6</v>
      </c>
      <c r="P56" s="60" t="s">
        <v>1948</v>
      </c>
      <c r="Q56" s="195">
        <v>29</v>
      </c>
      <c r="R56" s="195">
        <v>119</v>
      </c>
      <c r="S56" s="60">
        <v>41.2</v>
      </c>
      <c r="T56" s="119">
        <v>175</v>
      </c>
      <c r="U56" s="119">
        <v>40</v>
      </c>
      <c r="V56" s="47" t="s">
        <v>1948</v>
      </c>
    </row>
    <row r="57" spans="1:22" ht="15.75">
      <c r="A57" s="32" t="s">
        <v>975</v>
      </c>
      <c r="B57" s="43" t="s">
        <v>1948</v>
      </c>
      <c r="C57" s="95" t="s">
        <v>1948</v>
      </c>
      <c r="D57" s="95" t="s">
        <v>1948</v>
      </c>
      <c r="E57" s="95" t="s">
        <v>1948</v>
      </c>
      <c r="F57" s="95" t="s">
        <v>1948</v>
      </c>
      <c r="G57" s="43" t="s">
        <v>1948</v>
      </c>
      <c r="H57" s="43" t="s">
        <v>1948</v>
      </c>
      <c r="I57" s="43" t="s">
        <v>1948</v>
      </c>
      <c r="J57" s="43" t="s">
        <v>1948</v>
      </c>
      <c r="K57" s="195">
        <v>110</v>
      </c>
      <c r="L57" s="43" t="s">
        <v>1948</v>
      </c>
      <c r="M57" s="43" t="s">
        <v>1948</v>
      </c>
      <c r="N57" s="48">
        <v>175</v>
      </c>
      <c r="O57" s="48">
        <v>150</v>
      </c>
      <c r="P57" s="60" t="s">
        <v>1948</v>
      </c>
      <c r="Q57" s="195">
        <v>1562</v>
      </c>
      <c r="R57" s="195">
        <v>122</v>
      </c>
      <c r="S57" s="60">
        <v>423.5</v>
      </c>
      <c r="T57" s="119">
        <v>528</v>
      </c>
      <c r="U57" s="119">
        <v>210</v>
      </c>
      <c r="V57" s="402">
        <v>159.3</v>
      </c>
    </row>
    <row r="58" spans="1:22" ht="12.75">
      <c r="A58" s="32" t="s">
        <v>976</v>
      </c>
      <c r="B58" s="43" t="s">
        <v>1948</v>
      </c>
      <c r="C58" s="48">
        <v>360</v>
      </c>
      <c r="D58" s="43" t="s">
        <v>1948</v>
      </c>
      <c r="E58" s="43" t="s">
        <v>1948</v>
      </c>
      <c r="F58" s="48">
        <v>50</v>
      </c>
      <c r="G58" s="43" t="s">
        <v>1948</v>
      </c>
      <c r="H58" s="43" t="s">
        <v>1948</v>
      </c>
      <c r="I58" s="43" t="s">
        <v>1948</v>
      </c>
      <c r="J58" s="43" t="s">
        <v>1948</v>
      </c>
      <c r="K58" s="60" t="s">
        <v>1948</v>
      </c>
      <c r="L58" s="43" t="s">
        <v>1948</v>
      </c>
      <c r="M58" s="43" t="s">
        <v>1948</v>
      </c>
      <c r="N58" s="43" t="s">
        <v>1948</v>
      </c>
      <c r="O58" s="43">
        <v>4.5</v>
      </c>
      <c r="P58" s="60" t="s">
        <v>1948</v>
      </c>
      <c r="Q58" s="60">
        <v>1507</v>
      </c>
      <c r="R58" s="60">
        <v>489.2</v>
      </c>
      <c r="S58" s="60">
        <v>304</v>
      </c>
      <c r="T58" s="114" t="s">
        <v>1948</v>
      </c>
      <c r="U58" s="89">
        <v>1332.5</v>
      </c>
      <c r="V58" s="402">
        <v>3580</v>
      </c>
    </row>
    <row r="59" spans="1:22" ht="15.75">
      <c r="A59" s="32" t="s">
        <v>977</v>
      </c>
      <c r="B59" s="19">
        <v>7.5</v>
      </c>
      <c r="C59" s="48">
        <v>3</v>
      </c>
      <c r="D59" s="48" t="s">
        <v>1948</v>
      </c>
      <c r="E59" s="48">
        <v>23</v>
      </c>
      <c r="F59" s="48">
        <v>5</v>
      </c>
      <c r="G59" s="48">
        <v>13</v>
      </c>
      <c r="H59" s="48" t="s">
        <v>1948</v>
      </c>
      <c r="I59" s="48">
        <v>2</v>
      </c>
      <c r="J59" s="43" t="s">
        <v>1948</v>
      </c>
      <c r="K59" s="60">
        <v>1.5</v>
      </c>
      <c r="L59" s="48">
        <v>1</v>
      </c>
      <c r="M59" s="43" t="s">
        <v>1948</v>
      </c>
      <c r="N59" s="48">
        <v>14</v>
      </c>
      <c r="O59" s="43">
        <v>14.4</v>
      </c>
      <c r="P59" s="195">
        <v>5</v>
      </c>
      <c r="Q59" s="195">
        <v>31</v>
      </c>
      <c r="R59" s="195">
        <v>5</v>
      </c>
      <c r="S59" s="195">
        <v>20</v>
      </c>
      <c r="T59" s="114" t="s">
        <v>1948</v>
      </c>
      <c r="U59" s="338" t="s">
        <v>1948</v>
      </c>
      <c r="V59" s="402">
        <v>9</v>
      </c>
    </row>
    <row r="60" spans="1:22" ht="38.25">
      <c r="A60" s="32" t="s">
        <v>978</v>
      </c>
      <c r="B60" s="19">
        <v>352.5</v>
      </c>
      <c r="C60" s="59">
        <v>95</v>
      </c>
      <c r="D60" s="95">
        <v>25.3</v>
      </c>
      <c r="E60" s="43">
        <v>392.3</v>
      </c>
      <c r="F60" s="43">
        <v>392.8</v>
      </c>
      <c r="G60" s="43">
        <v>448.9</v>
      </c>
      <c r="H60" s="43">
        <v>12.3</v>
      </c>
      <c r="I60" s="43">
        <v>164.8</v>
      </c>
      <c r="J60" s="43">
        <v>92.4</v>
      </c>
      <c r="K60" s="60">
        <v>92.4</v>
      </c>
      <c r="L60" s="43">
        <v>202.6</v>
      </c>
      <c r="M60" s="43">
        <v>100.3</v>
      </c>
      <c r="N60" s="43">
        <v>62.6</v>
      </c>
      <c r="O60" s="43">
        <v>196.2</v>
      </c>
      <c r="P60" s="60">
        <v>76.6</v>
      </c>
      <c r="Q60" s="60">
        <v>169.1</v>
      </c>
      <c r="R60" s="60">
        <v>515.9</v>
      </c>
      <c r="S60" s="195">
        <v>477</v>
      </c>
      <c r="T60" s="119">
        <v>838.8</v>
      </c>
      <c r="U60" s="89">
        <v>1018.7</v>
      </c>
      <c r="V60" s="402">
        <v>428.8</v>
      </c>
    </row>
    <row r="61" spans="1:22" ht="12.75">
      <c r="A61" s="133" t="s">
        <v>979</v>
      </c>
      <c r="B61" s="19">
        <v>352.5</v>
      </c>
      <c r="C61" s="48">
        <v>95</v>
      </c>
      <c r="D61" s="43">
        <v>25.3</v>
      </c>
      <c r="E61" s="43">
        <v>190.3</v>
      </c>
      <c r="F61" s="43">
        <v>177.5</v>
      </c>
      <c r="G61" s="48">
        <v>261</v>
      </c>
      <c r="H61" s="43">
        <v>12.3</v>
      </c>
      <c r="I61" s="43">
        <v>163.2</v>
      </c>
      <c r="J61" s="43">
        <v>92.4</v>
      </c>
      <c r="K61" s="195">
        <v>45</v>
      </c>
      <c r="L61" s="43">
        <v>85.4</v>
      </c>
      <c r="M61" s="43">
        <v>15.5</v>
      </c>
      <c r="N61" s="43">
        <v>57.5</v>
      </c>
      <c r="O61" s="43">
        <v>45.4</v>
      </c>
      <c r="P61" s="60">
        <v>61.6</v>
      </c>
      <c r="Q61" s="60">
        <v>120.5</v>
      </c>
      <c r="R61" s="60">
        <v>184</v>
      </c>
      <c r="S61" s="195">
        <v>241</v>
      </c>
      <c r="T61" s="119">
        <v>535.8</v>
      </c>
      <c r="U61" s="89">
        <v>495.9</v>
      </c>
      <c r="V61" s="402">
        <v>265.6</v>
      </c>
    </row>
    <row r="62" spans="1:22" ht="25.5">
      <c r="A62" s="32" t="s">
        <v>982</v>
      </c>
      <c r="B62" s="48">
        <v>150</v>
      </c>
      <c r="C62" s="48">
        <v>400</v>
      </c>
      <c r="D62" s="48" t="s">
        <v>1948</v>
      </c>
      <c r="E62" s="48" t="s">
        <v>1948</v>
      </c>
      <c r="F62" s="48">
        <v>20</v>
      </c>
      <c r="G62" s="48" t="s">
        <v>1948</v>
      </c>
      <c r="H62" s="48" t="s">
        <v>1948</v>
      </c>
      <c r="I62" s="48">
        <v>100</v>
      </c>
      <c r="J62" s="43">
        <v>2.2</v>
      </c>
      <c r="K62" s="60" t="s">
        <v>1948</v>
      </c>
      <c r="L62" s="48">
        <v>420</v>
      </c>
      <c r="M62" s="43" t="s">
        <v>1948</v>
      </c>
      <c r="N62" s="43" t="s">
        <v>1948</v>
      </c>
      <c r="O62" s="43" t="s">
        <v>1948</v>
      </c>
      <c r="P62" s="60" t="s">
        <v>1948</v>
      </c>
      <c r="Q62" s="195">
        <v>600</v>
      </c>
      <c r="R62" s="60" t="s">
        <v>1948</v>
      </c>
      <c r="S62" s="195">
        <v>500</v>
      </c>
      <c r="T62" s="119">
        <v>203.7</v>
      </c>
      <c r="U62" s="338" t="s">
        <v>1948</v>
      </c>
      <c r="V62" s="402">
        <v>500</v>
      </c>
    </row>
    <row r="63" spans="1:22" ht="28.5">
      <c r="A63" s="32" t="s">
        <v>983</v>
      </c>
      <c r="B63" s="28">
        <v>610</v>
      </c>
      <c r="C63" s="43">
        <v>359.2</v>
      </c>
      <c r="D63" s="48">
        <v>265</v>
      </c>
      <c r="E63" s="43">
        <v>291.5</v>
      </c>
      <c r="F63" s="43">
        <v>162.5</v>
      </c>
      <c r="G63" s="43">
        <v>185.1</v>
      </c>
      <c r="H63" s="43">
        <v>61.1</v>
      </c>
      <c r="I63" s="43">
        <v>47.2</v>
      </c>
      <c r="J63" s="43" t="s">
        <v>1948</v>
      </c>
      <c r="K63" s="88">
        <v>120.1</v>
      </c>
      <c r="L63" s="43">
        <v>46.7</v>
      </c>
      <c r="M63" s="43">
        <v>3.6</v>
      </c>
      <c r="N63" s="43">
        <v>28.2</v>
      </c>
      <c r="O63" s="43">
        <v>164.1</v>
      </c>
      <c r="P63" s="60">
        <v>51.2</v>
      </c>
      <c r="Q63" s="60">
        <v>50.9</v>
      </c>
      <c r="R63" s="60">
        <v>203.4</v>
      </c>
      <c r="S63" s="60">
        <v>83.3</v>
      </c>
      <c r="T63" s="119">
        <v>172.5</v>
      </c>
      <c r="U63" s="89">
        <v>358.2</v>
      </c>
      <c r="V63" s="402">
        <v>89.8</v>
      </c>
    </row>
    <row r="64" spans="1:22" ht="15.75">
      <c r="A64" s="32" t="s">
        <v>984</v>
      </c>
      <c r="B64" s="19">
        <v>1.9</v>
      </c>
      <c r="C64" s="48" t="s">
        <v>1948</v>
      </c>
      <c r="D64" s="43">
        <v>3.5</v>
      </c>
      <c r="E64" s="43">
        <v>0.8</v>
      </c>
      <c r="F64" s="43">
        <v>0.7</v>
      </c>
      <c r="G64" s="43" t="s">
        <v>1948</v>
      </c>
      <c r="H64" s="43" t="s">
        <v>1948</v>
      </c>
      <c r="I64" s="43" t="s">
        <v>1948</v>
      </c>
      <c r="J64" s="43" t="s">
        <v>1948</v>
      </c>
      <c r="K64" s="60">
        <v>0.3</v>
      </c>
      <c r="L64" s="43">
        <v>1.5</v>
      </c>
      <c r="M64" s="48">
        <v>1</v>
      </c>
      <c r="N64" s="43">
        <v>6.9</v>
      </c>
      <c r="O64" s="48">
        <v>6</v>
      </c>
      <c r="P64" s="60">
        <v>0.1</v>
      </c>
      <c r="Q64" s="60">
        <v>14.2</v>
      </c>
      <c r="R64" s="60">
        <v>11.1</v>
      </c>
      <c r="S64" s="60">
        <v>5.6</v>
      </c>
      <c r="T64" s="114" t="s">
        <v>1948</v>
      </c>
      <c r="U64" s="461">
        <v>0.3</v>
      </c>
      <c r="V64" s="402">
        <v>3.1</v>
      </c>
    </row>
    <row r="65" spans="1:22" ht="15.75">
      <c r="A65" s="32" t="s">
        <v>985</v>
      </c>
      <c r="B65" s="19">
        <v>0.07</v>
      </c>
      <c r="C65" s="43">
        <v>3.2</v>
      </c>
      <c r="D65" s="43">
        <v>0.7</v>
      </c>
      <c r="E65" s="43">
        <v>1.2</v>
      </c>
      <c r="F65" s="43" t="s">
        <v>1948</v>
      </c>
      <c r="G65" s="43">
        <v>0.1</v>
      </c>
      <c r="H65" s="43">
        <v>0.2</v>
      </c>
      <c r="I65" s="43" t="s">
        <v>1948</v>
      </c>
      <c r="J65" s="43">
        <v>1.4</v>
      </c>
      <c r="K65" s="60">
        <v>2.6</v>
      </c>
      <c r="L65" s="43">
        <v>0.5</v>
      </c>
      <c r="M65" s="43">
        <v>1.5</v>
      </c>
      <c r="N65" s="43">
        <v>4.4</v>
      </c>
      <c r="O65" s="43">
        <v>1.8</v>
      </c>
      <c r="P65" s="60">
        <v>2.4</v>
      </c>
      <c r="Q65" s="60">
        <v>3.1</v>
      </c>
      <c r="R65" s="195">
        <v>3</v>
      </c>
      <c r="S65" s="195">
        <v>6</v>
      </c>
      <c r="T65" s="119">
        <v>7</v>
      </c>
      <c r="U65" s="89">
        <v>5.9</v>
      </c>
      <c r="V65" s="402">
        <v>4.7</v>
      </c>
    </row>
    <row r="66" spans="1:22" ht="12.75" customHeight="1">
      <c r="A66" s="32" t="s">
        <v>986</v>
      </c>
      <c r="B66" s="43" t="s">
        <v>1948</v>
      </c>
      <c r="C66" s="48" t="s">
        <v>1948</v>
      </c>
      <c r="D66" s="43" t="s">
        <v>1948</v>
      </c>
      <c r="E66" s="43" t="s">
        <v>1948</v>
      </c>
      <c r="F66" s="48">
        <v>5</v>
      </c>
      <c r="G66" s="43" t="s">
        <v>1948</v>
      </c>
      <c r="H66" s="43" t="s">
        <v>1948</v>
      </c>
      <c r="I66" s="43" t="s">
        <v>1948</v>
      </c>
      <c r="J66" s="48">
        <v>25</v>
      </c>
      <c r="K66" s="195">
        <v>20</v>
      </c>
      <c r="L66" s="48">
        <v>25</v>
      </c>
      <c r="M66" s="48">
        <v>20</v>
      </c>
      <c r="N66" s="48">
        <v>198</v>
      </c>
      <c r="O66" s="43" t="s">
        <v>1948</v>
      </c>
      <c r="P66" s="60">
        <v>718.8</v>
      </c>
      <c r="Q66" s="195">
        <v>275</v>
      </c>
      <c r="R66" s="195">
        <v>4265</v>
      </c>
      <c r="S66" s="195">
        <v>50</v>
      </c>
      <c r="T66" s="119">
        <v>350</v>
      </c>
      <c r="U66" s="89">
        <v>1977.8</v>
      </c>
      <c r="V66" s="402">
        <v>259</v>
      </c>
    </row>
    <row r="67" spans="1:22" ht="12.75">
      <c r="A67" s="32" t="s">
        <v>987</v>
      </c>
      <c r="B67" s="19">
        <v>6.3</v>
      </c>
      <c r="C67" s="43">
        <v>11.7</v>
      </c>
      <c r="D67" s="43">
        <v>2.5</v>
      </c>
      <c r="E67" s="43" t="s">
        <v>1948</v>
      </c>
      <c r="F67" s="43">
        <v>0.8</v>
      </c>
      <c r="G67" s="43" t="s">
        <v>1948</v>
      </c>
      <c r="H67" s="43">
        <v>1.4</v>
      </c>
      <c r="I67" s="43" t="s">
        <v>1948</v>
      </c>
      <c r="J67" s="43">
        <v>0.2</v>
      </c>
      <c r="K67" s="60">
        <v>0.3</v>
      </c>
      <c r="L67" s="43">
        <v>0.06</v>
      </c>
      <c r="M67" s="43">
        <v>0.2</v>
      </c>
      <c r="N67" s="43" t="s">
        <v>1948</v>
      </c>
      <c r="O67" s="43" t="s">
        <v>1948</v>
      </c>
      <c r="P67" s="60">
        <v>1.5</v>
      </c>
      <c r="Q67" s="60">
        <v>0.2</v>
      </c>
      <c r="R67" s="60">
        <v>2.5</v>
      </c>
      <c r="S67" s="60" t="s">
        <v>1948</v>
      </c>
      <c r="T67" s="114" t="s">
        <v>1948</v>
      </c>
      <c r="U67" s="89">
        <v>1.4</v>
      </c>
      <c r="V67" s="47" t="s">
        <v>1948</v>
      </c>
    </row>
    <row r="68" spans="1:22" ht="12.75">
      <c r="A68" s="32" t="s">
        <v>988</v>
      </c>
      <c r="B68" s="43" t="s">
        <v>1948</v>
      </c>
      <c r="C68" s="48" t="s">
        <v>1948</v>
      </c>
      <c r="D68" s="43" t="s">
        <v>1948</v>
      </c>
      <c r="E68" s="43" t="s">
        <v>1948</v>
      </c>
      <c r="F68" s="43">
        <v>0.1</v>
      </c>
      <c r="G68" s="43" t="s">
        <v>1948</v>
      </c>
      <c r="H68" s="43" t="s">
        <v>1948</v>
      </c>
      <c r="I68" s="43" t="s">
        <v>1948</v>
      </c>
      <c r="J68" s="43" t="s">
        <v>1948</v>
      </c>
      <c r="K68" s="60" t="s">
        <v>1948</v>
      </c>
      <c r="L68" s="43">
        <v>2.6</v>
      </c>
      <c r="M68" s="48">
        <v>21</v>
      </c>
      <c r="N68" s="43">
        <v>9.4</v>
      </c>
      <c r="O68" s="43" t="s">
        <v>1948</v>
      </c>
      <c r="P68" s="60" t="s">
        <v>1948</v>
      </c>
      <c r="Q68" s="60">
        <v>0.8</v>
      </c>
      <c r="R68" s="60" t="s">
        <v>1948</v>
      </c>
      <c r="S68" s="60" t="s">
        <v>1948</v>
      </c>
      <c r="T68" s="119">
        <v>1.5</v>
      </c>
      <c r="U68" s="89" t="s">
        <v>1948</v>
      </c>
      <c r="V68" s="402" t="s">
        <v>1948</v>
      </c>
    </row>
    <row r="69" spans="1:22" ht="12.75">
      <c r="A69" s="32" t="s">
        <v>989</v>
      </c>
      <c r="B69" s="19">
        <v>0.8</v>
      </c>
      <c r="C69" s="43">
        <v>0.3</v>
      </c>
      <c r="D69" s="43">
        <v>1.3</v>
      </c>
      <c r="E69" s="43">
        <v>2.1</v>
      </c>
      <c r="F69" s="43" t="s">
        <v>1948</v>
      </c>
      <c r="G69" s="43" t="s">
        <v>1948</v>
      </c>
      <c r="H69" s="43" t="s">
        <v>1948</v>
      </c>
      <c r="I69" s="43" t="s">
        <v>1948</v>
      </c>
      <c r="J69" s="43">
        <v>0.7</v>
      </c>
      <c r="K69" s="60" t="s">
        <v>1948</v>
      </c>
      <c r="L69" s="43">
        <v>0.04</v>
      </c>
      <c r="M69" s="43" t="s">
        <v>1948</v>
      </c>
      <c r="N69" s="43" t="s">
        <v>1948</v>
      </c>
      <c r="O69" s="43" t="s">
        <v>1948</v>
      </c>
      <c r="P69" s="60">
        <v>0.01</v>
      </c>
      <c r="Q69" s="60" t="s">
        <v>1948</v>
      </c>
      <c r="R69" s="60" t="s">
        <v>1948</v>
      </c>
      <c r="S69" s="60" t="s">
        <v>1948</v>
      </c>
      <c r="T69" s="89" t="s">
        <v>1948</v>
      </c>
      <c r="U69" s="89" t="s">
        <v>1948</v>
      </c>
      <c r="V69" s="402">
        <v>0.5</v>
      </c>
    </row>
    <row r="70" spans="1:22" ht="12.75">
      <c r="A70" s="32" t="s">
        <v>990</v>
      </c>
      <c r="B70" s="19">
        <v>65.4</v>
      </c>
      <c r="C70" s="48">
        <v>50</v>
      </c>
      <c r="D70" s="48">
        <v>16</v>
      </c>
      <c r="E70" s="43">
        <v>43.6</v>
      </c>
      <c r="F70" s="43">
        <v>53.1</v>
      </c>
      <c r="G70" s="43">
        <v>27.3</v>
      </c>
      <c r="H70" s="43">
        <v>17.5</v>
      </c>
      <c r="I70" s="43">
        <v>79.7</v>
      </c>
      <c r="J70" s="43">
        <v>39.5</v>
      </c>
      <c r="K70" s="60">
        <v>56.3</v>
      </c>
      <c r="L70" s="48">
        <v>56</v>
      </c>
      <c r="M70" s="43">
        <v>23.4</v>
      </c>
      <c r="N70" s="43">
        <v>110.3</v>
      </c>
      <c r="O70" s="43">
        <v>49.8</v>
      </c>
      <c r="P70" s="60">
        <v>61.4</v>
      </c>
      <c r="Q70" s="60">
        <v>160.1</v>
      </c>
      <c r="R70" s="195">
        <v>35</v>
      </c>
      <c r="S70" s="60">
        <v>251.3</v>
      </c>
      <c r="T70" s="119">
        <v>323.4</v>
      </c>
      <c r="U70" s="89">
        <v>176.3</v>
      </c>
      <c r="V70" s="402">
        <v>395.1</v>
      </c>
    </row>
    <row r="71" spans="1:22" ht="12.75">
      <c r="A71" s="32" t="s">
        <v>1059</v>
      </c>
      <c r="B71" s="19">
        <v>501.6</v>
      </c>
      <c r="C71" s="48">
        <v>364</v>
      </c>
      <c r="D71" s="43">
        <v>201.5</v>
      </c>
      <c r="E71" s="43">
        <v>480.3</v>
      </c>
      <c r="F71" s="43">
        <v>347.8</v>
      </c>
      <c r="G71" s="43">
        <v>149.9</v>
      </c>
      <c r="H71" s="43">
        <v>57.3</v>
      </c>
      <c r="I71" s="43">
        <v>326.9</v>
      </c>
      <c r="J71" s="43">
        <v>247.7</v>
      </c>
      <c r="K71" s="195">
        <v>570</v>
      </c>
      <c r="L71" s="43">
        <v>515.5</v>
      </c>
      <c r="M71" s="43">
        <v>204.4</v>
      </c>
      <c r="N71" s="43">
        <v>258.1</v>
      </c>
      <c r="O71" s="48">
        <v>333</v>
      </c>
      <c r="P71" s="60">
        <v>270.9</v>
      </c>
      <c r="Q71" s="60">
        <v>478.5</v>
      </c>
      <c r="R71" s="60">
        <v>439.3</v>
      </c>
      <c r="S71" s="60">
        <v>268.8</v>
      </c>
      <c r="T71" s="119">
        <v>367.2</v>
      </c>
      <c r="U71" s="119">
        <v>409</v>
      </c>
      <c r="V71" s="34">
        <v>279</v>
      </c>
    </row>
    <row r="72" spans="1:22" ht="25.5">
      <c r="A72" s="32" t="s">
        <v>1635</v>
      </c>
      <c r="B72" s="19">
        <v>4.4</v>
      </c>
      <c r="C72" s="43">
        <v>2.2</v>
      </c>
      <c r="D72" s="43">
        <v>2.3</v>
      </c>
      <c r="E72" s="43">
        <v>12.6</v>
      </c>
      <c r="F72" s="43">
        <v>7.9</v>
      </c>
      <c r="G72" s="43">
        <v>7.9</v>
      </c>
      <c r="H72" s="43">
        <v>1.4</v>
      </c>
      <c r="I72" s="43">
        <v>5.4</v>
      </c>
      <c r="J72" s="48">
        <v>4</v>
      </c>
      <c r="K72" s="60">
        <v>9.4</v>
      </c>
      <c r="L72" s="43">
        <v>6.2</v>
      </c>
      <c r="M72" s="48">
        <v>2</v>
      </c>
      <c r="N72" s="48">
        <v>8</v>
      </c>
      <c r="O72" s="43">
        <v>26.4</v>
      </c>
      <c r="P72" s="60">
        <v>17.1</v>
      </c>
      <c r="Q72" s="195">
        <v>10</v>
      </c>
      <c r="R72" s="60">
        <v>9.7</v>
      </c>
      <c r="S72" s="195">
        <v>14</v>
      </c>
      <c r="T72" s="338" t="s">
        <v>1948</v>
      </c>
      <c r="U72" s="119">
        <v>28</v>
      </c>
      <c r="V72" s="34">
        <v>25.9</v>
      </c>
    </row>
    <row r="73" spans="1:22" ht="25.5">
      <c r="A73" s="32" t="s">
        <v>1636</v>
      </c>
      <c r="B73" s="28">
        <v>3</v>
      </c>
      <c r="C73" s="48" t="s">
        <v>1948</v>
      </c>
      <c r="D73" s="48">
        <v>4</v>
      </c>
      <c r="E73" s="48">
        <v>7.5</v>
      </c>
      <c r="F73" s="48">
        <v>1</v>
      </c>
      <c r="G73" s="43" t="s">
        <v>1948</v>
      </c>
      <c r="H73" s="43" t="s">
        <v>1948</v>
      </c>
      <c r="I73" s="43" t="s">
        <v>1948</v>
      </c>
      <c r="J73" s="43" t="s">
        <v>1948</v>
      </c>
      <c r="K73" s="60" t="s">
        <v>1948</v>
      </c>
      <c r="L73" s="43" t="s">
        <v>1948</v>
      </c>
      <c r="M73" s="43" t="s">
        <v>1948</v>
      </c>
      <c r="N73" s="48">
        <v>3</v>
      </c>
      <c r="O73" s="48">
        <v>41</v>
      </c>
      <c r="P73" s="60">
        <v>34.1</v>
      </c>
      <c r="Q73" s="60">
        <v>25.6</v>
      </c>
      <c r="R73" s="60">
        <v>52.7</v>
      </c>
      <c r="S73" s="60">
        <v>21.5</v>
      </c>
      <c r="T73" s="119">
        <v>4.5</v>
      </c>
      <c r="U73" s="89">
        <v>5.5</v>
      </c>
      <c r="V73" s="34">
        <v>38.7</v>
      </c>
    </row>
    <row r="74" spans="1:22" ht="12.75">
      <c r="A74" s="32" t="s">
        <v>1637</v>
      </c>
      <c r="B74" s="19">
        <v>49.3</v>
      </c>
      <c r="C74" s="43">
        <v>41.7</v>
      </c>
      <c r="D74" s="43">
        <v>26.3</v>
      </c>
      <c r="E74" s="43">
        <v>61.5</v>
      </c>
      <c r="F74" s="43">
        <v>18.5</v>
      </c>
      <c r="G74" s="43">
        <v>22.9</v>
      </c>
      <c r="H74" s="43">
        <v>22.3</v>
      </c>
      <c r="I74" s="43">
        <v>17.5</v>
      </c>
      <c r="J74" s="43">
        <v>90.3</v>
      </c>
      <c r="K74" s="60">
        <v>12.5</v>
      </c>
      <c r="L74" s="43">
        <v>52.2</v>
      </c>
      <c r="M74" s="43">
        <v>80.4</v>
      </c>
      <c r="N74" s="43">
        <v>38.8</v>
      </c>
      <c r="O74" s="43">
        <v>78.6</v>
      </c>
      <c r="P74" s="60">
        <v>28.2</v>
      </c>
      <c r="Q74" s="60">
        <v>20.7</v>
      </c>
      <c r="R74" s="60">
        <v>65.7</v>
      </c>
      <c r="S74" s="60">
        <v>47.6</v>
      </c>
      <c r="T74" s="119">
        <v>118.6</v>
      </c>
      <c r="U74" s="89">
        <v>107.2</v>
      </c>
      <c r="V74" s="34">
        <v>64</v>
      </c>
    </row>
    <row r="75" spans="1:22" ht="26.25" customHeight="1">
      <c r="A75" s="32" t="s">
        <v>1638</v>
      </c>
      <c r="B75" s="28">
        <v>25</v>
      </c>
      <c r="C75" s="48" t="s">
        <v>1948</v>
      </c>
      <c r="D75" s="43" t="s">
        <v>1948</v>
      </c>
      <c r="E75" s="43">
        <v>503.6</v>
      </c>
      <c r="F75" s="43">
        <v>94.9</v>
      </c>
      <c r="G75" s="43">
        <v>15.2</v>
      </c>
      <c r="H75" s="43">
        <v>421.6</v>
      </c>
      <c r="I75" s="43">
        <v>420.6</v>
      </c>
      <c r="J75" s="43">
        <v>156.1</v>
      </c>
      <c r="K75" s="60">
        <v>1961</v>
      </c>
      <c r="L75" s="43">
        <v>135.3</v>
      </c>
      <c r="M75" s="43">
        <v>348.8</v>
      </c>
      <c r="N75" s="43">
        <v>170.4</v>
      </c>
      <c r="O75" s="48">
        <v>354</v>
      </c>
      <c r="P75" s="60">
        <v>4159.4</v>
      </c>
      <c r="Q75" s="60">
        <v>162.6</v>
      </c>
      <c r="R75" s="60">
        <v>9.7</v>
      </c>
      <c r="S75" s="60">
        <v>2000.3</v>
      </c>
      <c r="T75" s="119">
        <v>71.2</v>
      </c>
      <c r="U75" s="119">
        <v>1536</v>
      </c>
      <c r="V75" s="34">
        <v>1883.4</v>
      </c>
    </row>
    <row r="76" spans="1:22" ht="12.75">
      <c r="A76" s="32" t="s">
        <v>1639</v>
      </c>
      <c r="B76" s="19">
        <v>206.9</v>
      </c>
      <c r="C76" s="43">
        <v>410.2</v>
      </c>
      <c r="D76" s="43">
        <v>153.7</v>
      </c>
      <c r="E76" s="43">
        <v>118.4</v>
      </c>
      <c r="F76" s="43">
        <v>247.3</v>
      </c>
      <c r="G76" s="48">
        <v>201</v>
      </c>
      <c r="H76" s="43">
        <v>287.3</v>
      </c>
      <c r="I76" s="48">
        <v>183</v>
      </c>
      <c r="J76" s="43">
        <v>190.2</v>
      </c>
      <c r="K76" s="60">
        <v>167.5</v>
      </c>
      <c r="L76" s="43">
        <v>232.4</v>
      </c>
      <c r="M76" s="48">
        <v>178</v>
      </c>
      <c r="N76" s="43">
        <v>140.7</v>
      </c>
      <c r="O76" s="43">
        <v>159.4</v>
      </c>
      <c r="P76" s="60">
        <v>121.8</v>
      </c>
      <c r="Q76" s="60">
        <v>163.5</v>
      </c>
      <c r="R76" s="60">
        <v>309.9</v>
      </c>
      <c r="S76" s="60">
        <v>98.2</v>
      </c>
      <c r="T76" s="119">
        <v>198.5</v>
      </c>
      <c r="U76" s="119">
        <v>200</v>
      </c>
      <c r="V76" s="34">
        <v>102</v>
      </c>
    </row>
    <row r="77" spans="1:22" ht="12.75">
      <c r="A77" s="131" t="s">
        <v>1640</v>
      </c>
      <c r="C77" s="43"/>
      <c r="D77" s="43"/>
      <c r="E77" s="43"/>
      <c r="F77" s="43"/>
      <c r="G77" s="48"/>
      <c r="H77" s="43"/>
      <c r="I77" s="48"/>
      <c r="J77" s="43"/>
      <c r="K77" s="60"/>
      <c r="L77" s="43"/>
      <c r="M77" s="48"/>
      <c r="N77" s="43"/>
      <c r="O77" s="43"/>
      <c r="P77" s="60"/>
      <c r="Q77" s="60"/>
      <c r="R77" s="60"/>
      <c r="S77" s="60"/>
      <c r="U77" s="339"/>
      <c r="V77" s="400"/>
    </row>
    <row r="78" spans="1:22" ht="28.5">
      <c r="A78" s="32" t="s">
        <v>1641</v>
      </c>
      <c r="B78" s="19">
        <v>1.3</v>
      </c>
      <c r="C78" s="43">
        <v>0.8</v>
      </c>
      <c r="D78" s="43">
        <v>1.3</v>
      </c>
      <c r="E78" s="43">
        <v>1.4</v>
      </c>
      <c r="F78" s="43">
        <v>1.4</v>
      </c>
      <c r="G78" s="43">
        <v>0.8</v>
      </c>
      <c r="H78" s="48">
        <v>1</v>
      </c>
      <c r="I78" s="43">
        <v>0.6</v>
      </c>
      <c r="J78" s="43">
        <v>0.4</v>
      </c>
      <c r="K78" s="60">
        <v>0.2</v>
      </c>
      <c r="L78" s="43">
        <v>0.3</v>
      </c>
      <c r="M78" s="43">
        <v>0.4</v>
      </c>
      <c r="N78" s="43">
        <v>0.5</v>
      </c>
      <c r="O78" s="43">
        <v>0.5</v>
      </c>
      <c r="P78" s="60">
        <v>1.3</v>
      </c>
      <c r="Q78" s="60">
        <v>0.5</v>
      </c>
      <c r="R78" s="60">
        <v>1.5</v>
      </c>
      <c r="S78" s="60">
        <v>0.2</v>
      </c>
      <c r="T78" s="119">
        <v>1.5</v>
      </c>
      <c r="U78" s="89">
        <v>0.5</v>
      </c>
      <c r="V78" s="402">
        <v>0.7</v>
      </c>
    </row>
    <row r="79" spans="1:22" ht="28.5">
      <c r="A79" s="32" t="s">
        <v>1642</v>
      </c>
      <c r="B79" s="19">
        <v>3.9</v>
      </c>
      <c r="C79" s="43">
        <v>1.4</v>
      </c>
      <c r="D79" s="43">
        <v>5.9</v>
      </c>
      <c r="E79" s="43">
        <v>1.8</v>
      </c>
      <c r="F79" s="43">
        <v>2.2</v>
      </c>
      <c r="G79" s="43">
        <v>0.9</v>
      </c>
      <c r="H79" s="43">
        <v>1.9</v>
      </c>
      <c r="I79" s="43">
        <v>2.7</v>
      </c>
      <c r="J79" s="43">
        <v>0.7</v>
      </c>
      <c r="K79" s="60">
        <v>0.1</v>
      </c>
      <c r="L79" s="43">
        <v>3.5</v>
      </c>
      <c r="M79" s="43">
        <v>1.1</v>
      </c>
      <c r="N79" s="43">
        <v>1.1</v>
      </c>
      <c r="O79" s="43">
        <v>0.8</v>
      </c>
      <c r="P79" s="60">
        <v>1.1</v>
      </c>
      <c r="Q79" s="195">
        <v>2</v>
      </c>
      <c r="R79" s="60">
        <v>1.7</v>
      </c>
      <c r="S79" s="195">
        <v>1</v>
      </c>
      <c r="T79" s="119">
        <v>1.9</v>
      </c>
      <c r="U79" s="89">
        <v>1.1</v>
      </c>
      <c r="V79" s="402">
        <v>1.5</v>
      </c>
    </row>
    <row r="80" spans="1:22" ht="41.25">
      <c r="A80" s="197" t="s">
        <v>1643</v>
      </c>
      <c r="B80" s="19">
        <v>8.4</v>
      </c>
      <c r="C80" s="43">
        <v>5.6</v>
      </c>
      <c r="D80" s="43">
        <v>4.3</v>
      </c>
      <c r="E80" s="43">
        <v>5.9</v>
      </c>
      <c r="F80" s="43">
        <v>7.5</v>
      </c>
      <c r="G80" s="43">
        <v>6.3</v>
      </c>
      <c r="H80" s="43">
        <v>3.1</v>
      </c>
      <c r="I80" s="43">
        <v>1.2</v>
      </c>
      <c r="J80" s="43">
        <v>3.8</v>
      </c>
      <c r="K80" s="60">
        <v>3.1</v>
      </c>
      <c r="L80" s="43">
        <v>3.6</v>
      </c>
      <c r="M80" s="43">
        <v>4.5</v>
      </c>
      <c r="N80" s="43">
        <v>4.4</v>
      </c>
      <c r="O80" s="43">
        <v>2.1</v>
      </c>
      <c r="P80" s="60">
        <v>4.2</v>
      </c>
      <c r="Q80" s="60">
        <v>5.1</v>
      </c>
      <c r="R80" s="60">
        <v>4.1</v>
      </c>
      <c r="S80" s="60">
        <v>7.9</v>
      </c>
      <c r="T80" s="119">
        <v>3.6</v>
      </c>
      <c r="U80" s="89">
        <v>4.6</v>
      </c>
      <c r="V80" s="402">
        <v>9.7</v>
      </c>
    </row>
    <row r="81" spans="1:22" ht="12.75">
      <c r="A81" s="131" t="s">
        <v>1644</v>
      </c>
      <c r="C81" s="43"/>
      <c r="D81" s="43"/>
      <c r="E81" s="43"/>
      <c r="F81" s="43"/>
      <c r="G81" s="48"/>
      <c r="H81" s="43"/>
      <c r="I81" s="48"/>
      <c r="J81" s="43"/>
      <c r="K81" s="60"/>
      <c r="L81" s="43"/>
      <c r="M81" s="48"/>
      <c r="N81" s="43"/>
      <c r="O81" s="43"/>
      <c r="P81" s="60"/>
      <c r="Q81" s="60"/>
      <c r="R81" s="60"/>
      <c r="S81" s="60"/>
      <c r="T81" s="77"/>
      <c r="U81" s="339"/>
      <c r="V81" s="34"/>
    </row>
    <row r="82" spans="1:22" ht="12.75">
      <c r="A82" s="32" t="s">
        <v>1645</v>
      </c>
      <c r="B82" s="19">
        <v>2.1</v>
      </c>
      <c r="C82" s="43">
        <v>0.2</v>
      </c>
      <c r="D82" s="43">
        <v>1.7</v>
      </c>
      <c r="E82" s="43">
        <v>1.6</v>
      </c>
      <c r="F82" s="43">
        <v>0.3</v>
      </c>
      <c r="G82" s="43">
        <v>0.6</v>
      </c>
      <c r="H82" s="43">
        <v>0.3</v>
      </c>
      <c r="I82" s="43">
        <v>0.4</v>
      </c>
      <c r="J82" s="43">
        <v>0.6</v>
      </c>
      <c r="K82" s="60">
        <v>0.4</v>
      </c>
      <c r="L82" s="43">
        <v>1.7</v>
      </c>
      <c r="M82" s="43">
        <v>0.7</v>
      </c>
      <c r="N82" s="43">
        <v>1.7</v>
      </c>
      <c r="O82" s="43">
        <v>0.9</v>
      </c>
      <c r="P82" s="60">
        <v>2.2</v>
      </c>
      <c r="Q82" s="60">
        <v>0.8</v>
      </c>
      <c r="R82" s="60">
        <v>1.2</v>
      </c>
      <c r="S82" s="60">
        <v>0.8</v>
      </c>
      <c r="T82" s="119">
        <v>0.5</v>
      </c>
      <c r="U82" s="89">
        <v>1.9</v>
      </c>
      <c r="V82" s="34">
        <v>1.5</v>
      </c>
    </row>
    <row r="83" spans="1:22" ht="12.75">
      <c r="A83" s="32" t="s">
        <v>1646</v>
      </c>
      <c r="B83" s="19">
        <v>0.05</v>
      </c>
      <c r="C83" s="43" t="s">
        <v>1948</v>
      </c>
      <c r="D83" s="43">
        <v>0.005</v>
      </c>
      <c r="E83" s="43">
        <v>0.3</v>
      </c>
      <c r="F83" s="43">
        <v>0.001</v>
      </c>
      <c r="G83" s="43" t="s">
        <v>1948</v>
      </c>
      <c r="H83" s="43">
        <v>0.001</v>
      </c>
      <c r="I83" s="43">
        <v>0.1</v>
      </c>
      <c r="J83" s="43">
        <v>0.1</v>
      </c>
      <c r="K83" s="60">
        <v>0.2</v>
      </c>
      <c r="L83" s="43">
        <v>0.2</v>
      </c>
      <c r="M83" s="43">
        <v>0.1</v>
      </c>
      <c r="N83" s="43">
        <v>1.2</v>
      </c>
      <c r="O83" s="43">
        <v>0.4</v>
      </c>
      <c r="P83" s="60">
        <v>0.4</v>
      </c>
      <c r="Q83" s="195">
        <v>0</v>
      </c>
      <c r="R83" s="60">
        <v>0.7</v>
      </c>
      <c r="S83" s="60">
        <v>0.3</v>
      </c>
      <c r="T83" s="198">
        <v>0.05</v>
      </c>
      <c r="U83" s="89">
        <v>0.6</v>
      </c>
      <c r="V83" s="403">
        <v>0.02</v>
      </c>
    </row>
    <row r="84" spans="1:22" ht="38.25">
      <c r="A84" s="32" t="s">
        <v>1647</v>
      </c>
      <c r="B84" s="19">
        <v>6.2</v>
      </c>
      <c r="C84" s="43">
        <v>8.6</v>
      </c>
      <c r="D84" s="43">
        <v>5.9</v>
      </c>
      <c r="E84" s="43">
        <v>4.2</v>
      </c>
      <c r="F84" s="43">
        <v>4.2</v>
      </c>
      <c r="G84" s="43">
        <v>4.4</v>
      </c>
      <c r="H84" s="43">
        <v>3.2</v>
      </c>
      <c r="I84" s="43">
        <v>3.5</v>
      </c>
      <c r="J84" s="48">
        <v>3</v>
      </c>
      <c r="K84" s="60">
        <v>3.3</v>
      </c>
      <c r="L84" s="43">
        <v>2.7</v>
      </c>
      <c r="M84" s="43">
        <v>2.3</v>
      </c>
      <c r="N84" s="43">
        <v>2.1</v>
      </c>
      <c r="O84" s="43">
        <v>3.7</v>
      </c>
      <c r="P84" s="60">
        <v>2.8</v>
      </c>
      <c r="Q84" s="60">
        <v>3.3</v>
      </c>
      <c r="R84" s="60">
        <v>4.7</v>
      </c>
      <c r="S84" s="60">
        <v>6.8</v>
      </c>
      <c r="T84" s="119">
        <v>5.3</v>
      </c>
      <c r="U84" s="89">
        <v>12.2</v>
      </c>
      <c r="V84" s="34">
        <v>6</v>
      </c>
    </row>
    <row r="85" spans="1:22" ht="25.5">
      <c r="A85" s="32" t="s">
        <v>1648</v>
      </c>
      <c r="B85" s="43" t="s">
        <v>1948</v>
      </c>
      <c r="C85" s="48">
        <v>2250</v>
      </c>
      <c r="D85" s="48">
        <v>1885</v>
      </c>
      <c r="E85" s="48">
        <v>2720</v>
      </c>
      <c r="F85" s="48">
        <v>630</v>
      </c>
      <c r="G85" s="48">
        <v>3460</v>
      </c>
      <c r="H85" s="48">
        <v>430</v>
      </c>
      <c r="I85" s="48">
        <v>1213</v>
      </c>
      <c r="J85" s="48">
        <v>2863</v>
      </c>
      <c r="K85" s="195">
        <v>1075</v>
      </c>
      <c r="L85" s="48">
        <v>428</v>
      </c>
      <c r="M85" s="48">
        <v>1304</v>
      </c>
      <c r="N85" s="48">
        <v>808</v>
      </c>
      <c r="O85" s="43">
        <v>505.5</v>
      </c>
      <c r="P85" s="60">
        <v>620.3</v>
      </c>
      <c r="Q85" s="195">
        <v>48</v>
      </c>
      <c r="R85" s="195">
        <v>543</v>
      </c>
      <c r="S85" s="195">
        <v>91</v>
      </c>
      <c r="T85" s="119">
        <v>137.6</v>
      </c>
      <c r="U85" s="119">
        <v>1</v>
      </c>
      <c r="V85" s="34">
        <v>728.2</v>
      </c>
    </row>
    <row r="86" spans="1:22" ht="25.5">
      <c r="A86" s="32" t="s">
        <v>1649</v>
      </c>
      <c r="B86" s="43" t="s">
        <v>1948</v>
      </c>
      <c r="C86" s="43" t="s">
        <v>1948</v>
      </c>
      <c r="D86" s="48">
        <v>6</v>
      </c>
      <c r="E86" s="43" t="s">
        <v>1948</v>
      </c>
      <c r="F86" s="43" t="s">
        <v>1948</v>
      </c>
      <c r="G86" s="43" t="s">
        <v>1948</v>
      </c>
      <c r="H86" s="43" t="s">
        <v>1948</v>
      </c>
      <c r="I86" s="43">
        <v>1.5</v>
      </c>
      <c r="J86" s="43" t="s">
        <v>1948</v>
      </c>
      <c r="K86" s="60">
        <v>0.6</v>
      </c>
      <c r="L86" s="119">
        <v>3</v>
      </c>
      <c r="M86" s="43">
        <v>4.2</v>
      </c>
      <c r="N86" s="43">
        <v>2.8</v>
      </c>
      <c r="O86" s="43">
        <v>0.7</v>
      </c>
      <c r="P86" s="60">
        <v>12.9</v>
      </c>
      <c r="Q86" s="119">
        <v>3</v>
      </c>
      <c r="R86" s="60">
        <v>0.3</v>
      </c>
      <c r="S86" s="60">
        <v>20.2</v>
      </c>
      <c r="T86" s="119">
        <v>5.1</v>
      </c>
      <c r="U86" s="119">
        <v>2</v>
      </c>
      <c r="V86" s="34">
        <v>6.5</v>
      </c>
    </row>
    <row r="87" spans="1:22" ht="25.5">
      <c r="A87" s="32" t="s">
        <v>1650</v>
      </c>
      <c r="B87" s="19">
        <v>810.8</v>
      </c>
      <c r="C87" s="43">
        <v>484.2</v>
      </c>
      <c r="D87" s="48">
        <v>313</v>
      </c>
      <c r="E87" s="48">
        <v>200</v>
      </c>
      <c r="F87" s="43">
        <v>153.1</v>
      </c>
      <c r="G87" s="43">
        <v>101.2</v>
      </c>
      <c r="H87" s="43">
        <v>46.8</v>
      </c>
      <c r="I87" s="43">
        <v>46.5</v>
      </c>
      <c r="J87" s="43">
        <v>58.1</v>
      </c>
      <c r="K87" s="60">
        <v>102.8</v>
      </c>
      <c r="L87" s="43">
        <v>50.1</v>
      </c>
      <c r="M87" s="43">
        <v>43.5</v>
      </c>
      <c r="N87" s="43">
        <v>50.1</v>
      </c>
      <c r="O87" s="43">
        <v>38.1</v>
      </c>
      <c r="P87" s="60">
        <v>27.5</v>
      </c>
      <c r="Q87" s="60">
        <v>59.8</v>
      </c>
      <c r="R87" s="60">
        <v>153.3</v>
      </c>
      <c r="S87" s="60">
        <v>114.8</v>
      </c>
      <c r="T87" s="119">
        <v>96.7</v>
      </c>
      <c r="U87" s="89">
        <v>111.1</v>
      </c>
      <c r="V87" s="34">
        <v>93.4</v>
      </c>
    </row>
    <row r="88" spans="1:22" ht="25.5">
      <c r="A88" s="32" t="s">
        <v>1651</v>
      </c>
      <c r="B88" s="19">
        <v>316.2</v>
      </c>
      <c r="C88" s="43">
        <v>183.2</v>
      </c>
      <c r="D88" s="43">
        <v>134.1</v>
      </c>
      <c r="E88" s="43">
        <v>92.7</v>
      </c>
      <c r="F88" s="43">
        <v>110.3</v>
      </c>
      <c r="G88" s="43">
        <v>66.8</v>
      </c>
      <c r="H88" s="43">
        <v>49.2</v>
      </c>
      <c r="I88" s="43">
        <v>30.1</v>
      </c>
      <c r="J88" s="43">
        <v>43.2</v>
      </c>
      <c r="K88" s="60">
        <v>30.2</v>
      </c>
      <c r="L88" s="43">
        <v>23.1</v>
      </c>
      <c r="M88" s="43">
        <v>23.5</v>
      </c>
      <c r="N88" s="43">
        <v>23.1</v>
      </c>
      <c r="O88" s="43">
        <v>43.6</v>
      </c>
      <c r="P88" s="60">
        <v>60.7</v>
      </c>
      <c r="Q88" s="60">
        <v>193.6</v>
      </c>
      <c r="R88" s="60">
        <v>810.1</v>
      </c>
      <c r="S88" s="60">
        <v>894.7</v>
      </c>
      <c r="T88" s="119">
        <v>783.7</v>
      </c>
      <c r="U88" s="89">
        <v>603.3</v>
      </c>
      <c r="V88" s="34">
        <v>447.3</v>
      </c>
    </row>
    <row r="89" spans="1:22" ht="25.5">
      <c r="A89" s="32" t="s">
        <v>878</v>
      </c>
      <c r="B89" s="19">
        <v>511.6</v>
      </c>
      <c r="C89" s="43">
        <v>331.4</v>
      </c>
      <c r="D89" s="43">
        <v>205.1</v>
      </c>
      <c r="E89" s="43">
        <v>102.1</v>
      </c>
      <c r="F89" s="43">
        <v>73.5</v>
      </c>
      <c r="G89" s="43">
        <v>25.6</v>
      </c>
      <c r="H89" s="43">
        <v>35.9</v>
      </c>
      <c r="I89" s="48">
        <v>7</v>
      </c>
      <c r="J89" s="43">
        <v>11.8</v>
      </c>
      <c r="K89" s="60">
        <v>9.6</v>
      </c>
      <c r="L89" s="43">
        <v>12.5</v>
      </c>
      <c r="M89" s="43">
        <v>8.2</v>
      </c>
      <c r="N89" s="43">
        <v>12.5</v>
      </c>
      <c r="O89" s="43">
        <v>12.7</v>
      </c>
      <c r="P89" s="60">
        <v>6.2</v>
      </c>
      <c r="Q89" s="60">
        <v>18.3</v>
      </c>
      <c r="R89" s="60">
        <v>26.8</v>
      </c>
      <c r="S89" s="60">
        <v>5.8</v>
      </c>
      <c r="T89" s="119">
        <v>9.6</v>
      </c>
      <c r="U89" s="89">
        <v>6.3</v>
      </c>
      <c r="V89" s="34">
        <v>9.7</v>
      </c>
    </row>
    <row r="90" spans="1:22" ht="25.5">
      <c r="A90" s="32" t="s">
        <v>879</v>
      </c>
      <c r="B90" s="28">
        <v>1016</v>
      </c>
      <c r="C90" s="43">
        <v>201.3</v>
      </c>
      <c r="D90" s="43">
        <v>383.8</v>
      </c>
      <c r="E90" s="43">
        <v>691.6</v>
      </c>
      <c r="F90" s="43">
        <v>398.6</v>
      </c>
      <c r="G90" s="43">
        <v>95.3</v>
      </c>
      <c r="H90" s="43" t="s">
        <v>1948</v>
      </c>
      <c r="I90" s="43">
        <v>47.1</v>
      </c>
      <c r="J90" s="43" t="s">
        <v>1948</v>
      </c>
      <c r="K90" s="119">
        <v>36</v>
      </c>
      <c r="L90" s="43" t="s">
        <v>1948</v>
      </c>
      <c r="M90" s="43">
        <v>39.2</v>
      </c>
      <c r="N90" s="95">
        <v>185.2</v>
      </c>
      <c r="O90" s="59">
        <v>826</v>
      </c>
      <c r="P90" s="119">
        <v>1150</v>
      </c>
      <c r="Q90" s="119">
        <v>715</v>
      </c>
      <c r="R90" s="89">
        <v>1149.3</v>
      </c>
      <c r="S90" s="119">
        <v>1165</v>
      </c>
      <c r="T90" s="119">
        <v>1693.2</v>
      </c>
      <c r="U90" s="89">
        <v>702.7</v>
      </c>
      <c r="V90" s="34">
        <v>1342.9</v>
      </c>
    </row>
    <row r="91" spans="1:22" ht="25.5">
      <c r="A91" s="32" t="s">
        <v>880</v>
      </c>
      <c r="B91" s="19">
        <v>3.7</v>
      </c>
      <c r="C91" s="48">
        <v>1.9</v>
      </c>
      <c r="D91" s="48">
        <v>1</v>
      </c>
      <c r="E91" s="43">
        <v>1.5</v>
      </c>
      <c r="F91" s="43">
        <v>0.4</v>
      </c>
      <c r="G91" s="43">
        <v>0.4</v>
      </c>
      <c r="H91" s="43" t="s">
        <v>1948</v>
      </c>
      <c r="I91" s="43" t="s">
        <v>1948</v>
      </c>
      <c r="J91" s="48">
        <v>11</v>
      </c>
      <c r="K91" s="60">
        <v>0.04</v>
      </c>
      <c r="L91" s="43" t="s">
        <v>1948</v>
      </c>
      <c r="M91" s="43">
        <v>0.3</v>
      </c>
      <c r="N91" s="95">
        <v>1.3</v>
      </c>
      <c r="O91" s="43">
        <v>0.2</v>
      </c>
      <c r="P91" s="60">
        <v>8.9</v>
      </c>
      <c r="Q91" s="195">
        <v>35</v>
      </c>
      <c r="R91" s="60">
        <v>61.4</v>
      </c>
      <c r="S91" s="60">
        <v>85.7</v>
      </c>
      <c r="T91" s="119">
        <v>70.8</v>
      </c>
      <c r="U91" s="89">
        <v>122.5</v>
      </c>
      <c r="V91" s="34">
        <v>165.6</v>
      </c>
    </row>
    <row r="92" spans="1:22" ht="25.5">
      <c r="A92" s="32" t="s">
        <v>881</v>
      </c>
      <c r="B92" s="28">
        <v>2660</v>
      </c>
      <c r="C92" s="48">
        <v>2665</v>
      </c>
      <c r="D92" s="43">
        <v>2159.1</v>
      </c>
      <c r="E92" s="43">
        <v>1393.2</v>
      </c>
      <c r="F92" s="43">
        <v>739.6</v>
      </c>
      <c r="G92" s="43">
        <v>451.5</v>
      </c>
      <c r="H92" s="48">
        <v>361</v>
      </c>
      <c r="I92" s="43">
        <v>192.8</v>
      </c>
      <c r="J92" s="43">
        <v>187.8</v>
      </c>
      <c r="K92" s="60">
        <v>254.4</v>
      </c>
      <c r="L92" s="48">
        <v>341</v>
      </c>
      <c r="M92" s="48">
        <v>233</v>
      </c>
      <c r="N92" s="48">
        <v>341</v>
      </c>
      <c r="O92" s="43">
        <v>210.4</v>
      </c>
      <c r="P92" s="60">
        <v>166.5</v>
      </c>
      <c r="Q92" s="60">
        <v>291.1</v>
      </c>
      <c r="R92" s="60">
        <v>256.9</v>
      </c>
      <c r="S92" s="60">
        <v>318.2</v>
      </c>
      <c r="T92" s="119">
        <v>975.2</v>
      </c>
      <c r="U92" s="89">
        <v>367.2</v>
      </c>
      <c r="V92" s="34">
        <v>323</v>
      </c>
    </row>
    <row r="93" spans="1:22" ht="38.25">
      <c r="A93" s="32" t="s">
        <v>618</v>
      </c>
      <c r="B93" s="28">
        <v>494</v>
      </c>
      <c r="C93" s="43">
        <v>304.2</v>
      </c>
      <c r="D93" s="43">
        <v>180.9</v>
      </c>
      <c r="E93" s="43">
        <v>109.9</v>
      </c>
      <c r="F93" s="43">
        <v>99.3</v>
      </c>
      <c r="G93" s="43">
        <v>51.1</v>
      </c>
      <c r="H93" s="43">
        <v>15.8</v>
      </c>
      <c r="I93" s="48">
        <v>18</v>
      </c>
      <c r="J93" s="43">
        <v>30.1</v>
      </c>
      <c r="K93" s="60">
        <v>26.8</v>
      </c>
      <c r="L93" s="43">
        <v>59.7</v>
      </c>
      <c r="M93" s="43">
        <v>61.2</v>
      </c>
      <c r="N93" s="43">
        <v>59.7</v>
      </c>
      <c r="O93" s="43">
        <v>13.3</v>
      </c>
      <c r="P93" s="60">
        <v>9.2</v>
      </c>
      <c r="Q93" s="195">
        <v>41</v>
      </c>
      <c r="R93" s="60">
        <v>53.1</v>
      </c>
      <c r="S93" s="60">
        <v>70.9</v>
      </c>
      <c r="T93" s="119">
        <v>68.9</v>
      </c>
      <c r="U93" s="89">
        <v>149.6</v>
      </c>
      <c r="V93" s="34">
        <v>172.2</v>
      </c>
    </row>
    <row r="94" spans="1:22" ht="28.5">
      <c r="A94" s="32" t="s">
        <v>385</v>
      </c>
      <c r="B94" s="28">
        <v>4921</v>
      </c>
      <c r="C94" s="43">
        <v>1504.3</v>
      </c>
      <c r="D94" s="43">
        <v>374.7</v>
      </c>
      <c r="E94" s="43">
        <v>144.9</v>
      </c>
      <c r="F94" s="43">
        <v>106.8</v>
      </c>
      <c r="G94" s="43">
        <v>67.6</v>
      </c>
      <c r="H94" s="43">
        <v>36.4</v>
      </c>
      <c r="I94" s="43">
        <v>30.5</v>
      </c>
      <c r="J94" s="43">
        <v>61.7</v>
      </c>
      <c r="K94" s="195">
        <v>34</v>
      </c>
      <c r="L94" s="43">
        <v>53.8</v>
      </c>
      <c r="M94" s="43">
        <v>29.6</v>
      </c>
      <c r="N94" s="43">
        <v>53.8</v>
      </c>
      <c r="O94" s="43">
        <v>22.4</v>
      </c>
      <c r="P94" s="60">
        <v>38.4</v>
      </c>
      <c r="Q94" s="60">
        <v>42.2</v>
      </c>
      <c r="R94" s="60">
        <v>94.2</v>
      </c>
      <c r="S94" s="60">
        <v>76.4</v>
      </c>
      <c r="T94" s="119">
        <v>182</v>
      </c>
      <c r="U94" s="89">
        <v>188.2</v>
      </c>
      <c r="V94" s="34">
        <v>93.5</v>
      </c>
    </row>
    <row r="95" spans="1:22" ht="12.75">
      <c r="A95" s="32" t="s">
        <v>386</v>
      </c>
      <c r="B95" s="19">
        <v>11.2</v>
      </c>
      <c r="C95" s="43">
        <v>7.3</v>
      </c>
      <c r="D95" s="43">
        <v>33.9</v>
      </c>
      <c r="E95" s="43">
        <v>10.6</v>
      </c>
      <c r="F95" s="43">
        <v>23.5</v>
      </c>
      <c r="G95" s="48">
        <v>18</v>
      </c>
      <c r="H95" s="43">
        <v>4.5</v>
      </c>
      <c r="I95" s="43">
        <v>0.03</v>
      </c>
      <c r="J95" s="43" t="s">
        <v>1948</v>
      </c>
      <c r="K95" s="195">
        <v>2</v>
      </c>
      <c r="L95" s="48">
        <v>49</v>
      </c>
      <c r="M95" s="48">
        <v>50</v>
      </c>
      <c r="N95" s="48">
        <v>49</v>
      </c>
      <c r="O95" s="43">
        <v>25.2</v>
      </c>
      <c r="P95" s="60">
        <v>144.2</v>
      </c>
      <c r="Q95" s="60">
        <v>0.2</v>
      </c>
      <c r="R95" s="60">
        <v>1.5</v>
      </c>
      <c r="S95" s="60" t="s">
        <v>1948</v>
      </c>
      <c r="T95" s="114" t="s">
        <v>1948</v>
      </c>
      <c r="U95" s="338" t="s">
        <v>1948</v>
      </c>
      <c r="V95" s="34">
        <v>9.2</v>
      </c>
    </row>
    <row r="96" spans="1:22" ht="50.25" customHeight="1">
      <c r="A96" s="32" t="s">
        <v>387</v>
      </c>
      <c r="B96" s="19">
        <v>555.8</v>
      </c>
      <c r="C96" s="43">
        <v>242.6</v>
      </c>
      <c r="D96" s="43">
        <v>281.1</v>
      </c>
      <c r="E96" s="43">
        <v>124.1</v>
      </c>
      <c r="F96" s="43">
        <v>45.9</v>
      </c>
      <c r="G96" s="43">
        <v>59.3</v>
      </c>
      <c r="H96" s="43">
        <v>9.2</v>
      </c>
      <c r="I96" s="43">
        <v>11.1</v>
      </c>
      <c r="J96" s="43">
        <v>5.1</v>
      </c>
      <c r="K96" s="60">
        <v>2.2</v>
      </c>
      <c r="L96" s="43">
        <v>3.7</v>
      </c>
      <c r="M96" s="43">
        <v>3.3</v>
      </c>
      <c r="N96" s="95">
        <v>3.6</v>
      </c>
      <c r="O96" s="43">
        <v>2.4</v>
      </c>
      <c r="P96" s="60">
        <v>1.2</v>
      </c>
      <c r="Q96" s="60">
        <v>4.3</v>
      </c>
      <c r="R96" s="60" t="s">
        <v>1948</v>
      </c>
      <c r="S96" s="195">
        <v>3</v>
      </c>
      <c r="T96" s="119">
        <v>18.2</v>
      </c>
      <c r="U96" s="338" t="s">
        <v>1948</v>
      </c>
      <c r="V96" s="34">
        <v>3.1</v>
      </c>
    </row>
    <row r="97" spans="1:22" ht="25.5">
      <c r="A97" s="32" t="s">
        <v>388</v>
      </c>
      <c r="B97" s="19">
        <v>237.2</v>
      </c>
      <c r="C97" s="43">
        <v>139.2</v>
      </c>
      <c r="D97" s="48">
        <v>48</v>
      </c>
      <c r="E97" s="43">
        <v>50.3</v>
      </c>
      <c r="F97" s="48">
        <v>34</v>
      </c>
      <c r="G97" s="43" t="s">
        <v>1948</v>
      </c>
      <c r="H97" s="43" t="s">
        <v>1948</v>
      </c>
      <c r="I97" s="43" t="s">
        <v>1948</v>
      </c>
      <c r="J97" s="43">
        <v>10.5</v>
      </c>
      <c r="K97" s="60">
        <v>43.1</v>
      </c>
      <c r="L97" s="43">
        <v>16.4</v>
      </c>
      <c r="M97" s="48">
        <v>12</v>
      </c>
      <c r="N97" s="43">
        <v>78.2</v>
      </c>
      <c r="O97" s="48">
        <v>54</v>
      </c>
      <c r="P97" s="60">
        <v>2.4</v>
      </c>
      <c r="Q97" s="60">
        <v>40.7</v>
      </c>
      <c r="R97" s="60">
        <v>99.9</v>
      </c>
      <c r="S97" s="60">
        <v>27.6</v>
      </c>
      <c r="T97" s="119">
        <v>65</v>
      </c>
      <c r="U97" s="119">
        <v>56</v>
      </c>
      <c r="V97" s="34">
        <v>184.9</v>
      </c>
    </row>
    <row r="98" spans="1:22" ht="25.5" customHeight="1">
      <c r="A98" s="32" t="s">
        <v>389</v>
      </c>
      <c r="B98" s="19">
        <v>0.4</v>
      </c>
      <c r="C98" s="43">
        <v>0.3</v>
      </c>
      <c r="D98" s="43">
        <v>0.5</v>
      </c>
      <c r="E98" s="43">
        <v>0.2</v>
      </c>
      <c r="F98" s="43">
        <v>0.8</v>
      </c>
      <c r="G98" s="43">
        <v>0.7</v>
      </c>
      <c r="H98" s="43">
        <v>0.2</v>
      </c>
      <c r="I98" s="43">
        <v>1.5</v>
      </c>
      <c r="J98" s="43">
        <v>1.7</v>
      </c>
      <c r="K98" s="60">
        <v>2.3</v>
      </c>
      <c r="L98" s="43">
        <v>1.9</v>
      </c>
      <c r="M98" s="43">
        <v>1.5</v>
      </c>
      <c r="N98" s="43">
        <v>1.9</v>
      </c>
      <c r="O98" s="43">
        <v>0.9</v>
      </c>
      <c r="P98" s="60">
        <v>1.2</v>
      </c>
      <c r="Q98" s="195">
        <v>2</v>
      </c>
      <c r="R98" s="60">
        <v>0.4</v>
      </c>
      <c r="S98" s="195">
        <v>1</v>
      </c>
      <c r="T98" s="119">
        <v>0.3</v>
      </c>
      <c r="U98" s="119">
        <v>0.2</v>
      </c>
      <c r="V98" s="34">
        <v>226.5</v>
      </c>
    </row>
    <row r="99" spans="1:22" ht="25.5">
      <c r="A99" s="32" t="s">
        <v>390</v>
      </c>
      <c r="B99" s="28">
        <v>650</v>
      </c>
      <c r="C99" s="48">
        <v>100</v>
      </c>
      <c r="D99" s="48">
        <v>180</v>
      </c>
      <c r="E99" s="48">
        <v>215</v>
      </c>
      <c r="F99" s="48">
        <v>630</v>
      </c>
      <c r="G99" s="48">
        <v>350</v>
      </c>
      <c r="H99" s="48">
        <v>24</v>
      </c>
      <c r="I99" s="48">
        <v>1340</v>
      </c>
      <c r="J99" s="48">
        <v>318</v>
      </c>
      <c r="K99" s="195">
        <v>62</v>
      </c>
      <c r="L99" s="43">
        <v>1106.8</v>
      </c>
      <c r="M99" s="43">
        <v>238.3</v>
      </c>
      <c r="N99" s="43">
        <v>241.7</v>
      </c>
      <c r="O99" s="48">
        <v>284</v>
      </c>
      <c r="P99" s="195">
        <v>155</v>
      </c>
      <c r="Q99" s="60">
        <v>78.6</v>
      </c>
      <c r="R99" s="195">
        <v>1983</v>
      </c>
      <c r="S99" s="195">
        <v>732</v>
      </c>
      <c r="T99" s="119">
        <v>640</v>
      </c>
      <c r="U99" s="119">
        <v>786.8</v>
      </c>
      <c r="V99" s="34">
        <v>1406</v>
      </c>
    </row>
    <row r="100" spans="1:22" ht="25.5">
      <c r="A100" s="32" t="s">
        <v>391</v>
      </c>
      <c r="B100" s="28">
        <v>60</v>
      </c>
      <c r="C100" s="43" t="s">
        <v>1948</v>
      </c>
      <c r="D100" s="43">
        <v>0.5</v>
      </c>
      <c r="E100" s="43">
        <v>109.5</v>
      </c>
      <c r="F100" s="43">
        <v>233.5</v>
      </c>
      <c r="G100" s="43">
        <v>83.1</v>
      </c>
      <c r="H100" s="43">
        <v>59.2</v>
      </c>
      <c r="I100" s="43">
        <v>39.7</v>
      </c>
      <c r="J100" s="43">
        <v>272.1</v>
      </c>
      <c r="K100" s="60">
        <v>530.4</v>
      </c>
      <c r="L100" s="48">
        <v>114</v>
      </c>
      <c r="M100" s="43">
        <v>218.4</v>
      </c>
      <c r="N100" s="43">
        <v>216.6</v>
      </c>
      <c r="O100" s="43">
        <v>102.1</v>
      </c>
      <c r="P100" s="195">
        <v>412</v>
      </c>
      <c r="Q100" s="60">
        <v>209.2</v>
      </c>
      <c r="R100" s="195">
        <v>76</v>
      </c>
      <c r="S100" s="195">
        <v>394</v>
      </c>
      <c r="T100" s="119">
        <v>461.8</v>
      </c>
      <c r="U100" s="119">
        <v>47.2</v>
      </c>
      <c r="V100" s="34">
        <v>330</v>
      </c>
    </row>
    <row r="101" spans="1:22" ht="12.75">
      <c r="A101" s="32" t="s">
        <v>538</v>
      </c>
      <c r="B101" s="19">
        <v>0.9</v>
      </c>
      <c r="C101" s="43">
        <v>0.7</v>
      </c>
      <c r="D101" s="43">
        <v>0.9</v>
      </c>
      <c r="E101" s="43">
        <v>1.2</v>
      </c>
      <c r="F101" s="43">
        <v>1.4</v>
      </c>
      <c r="G101" s="48">
        <v>2</v>
      </c>
      <c r="H101" s="43">
        <v>2.3</v>
      </c>
      <c r="I101" s="43">
        <v>1.3</v>
      </c>
      <c r="J101" s="43">
        <v>1.1</v>
      </c>
      <c r="K101" s="195">
        <v>1</v>
      </c>
      <c r="L101" s="43">
        <v>1.4</v>
      </c>
      <c r="M101" s="43">
        <v>2.1</v>
      </c>
      <c r="N101" s="43">
        <v>2.6</v>
      </c>
      <c r="O101" s="48">
        <v>3</v>
      </c>
      <c r="P101" s="60">
        <v>2.3</v>
      </c>
      <c r="Q101" s="60">
        <v>1.9</v>
      </c>
      <c r="R101" s="60">
        <v>1.5</v>
      </c>
      <c r="S101" s="60">
        <v>2.2</v>
      </c>
      <c r="T101" s="119">
        <v>0.9</v>
      </c>
      <c r="U101" s="402">
        <v>1</v>
      </c>
      <c r="V101" s="34">
        <v>0.4</v>
      </c>
    </row>
    <row r="102" spans="1:22" ht="12.75" customHeight="1">
      <c r="A102" s="32" t="s">
        <v>720</v>
      </c>
      <c r="B102" s="43" t="s">
        <v>1948</v>
      </c>
      <c r="C102" s="43">
        <v>148.5</v>
      </c>
      <c r="D102" s="43">
        <v>91.3</v>
      </c>
      <c r="E102" s="48">
        <v>120</v>
      </c>
      <c r="F102" s="43">
        <v>130.1</v>
      </c>
      <c r="G102" s="43">
        <v>139.2</v>
      </c>
      <c r="H102" s="48">
        <v>126</v>
      </c>
      <c r="I102" s="43">
        <v>88.9</v>
      </c>
      <c r="J102" s="43">
        <v>129.4</v>
      </c>
      <c r="K102" s="60">
        <v>148.4</v>
      </c>
      <c r="L102" s="43">
        <v>175.1</v>
      </c>
      <c r="M102" s="43">
        <v>206.8</v>
      </c>
      <c r="N102" s="43">
        <v>323.9</v>
      </c>
      <c r="O102" s="43">
        <v>572.5</v>
      </c>
      <c r="P102" s="60">
        <v>476.6</v>
      </c>
      <c r="Q102" s="60">
        <v>283.4</v>
      </c>
      <c r="R102" s="60">
        <v>561.9</v>
      </c>
      <c r="S102" s="195">
        <v>442</v>
      </c>
      <c r="T102" s="119">
        <v>274.5</v>
      </c>
      <c r="U102" s="461">
        <v>102.5</v>
      </c>
      <c r="V102" s="34">
        <v>129.6</v>
      </c>
    </row>
    <row r="103" spans="1:22" ht="25.5">
      <c r="A103" s="32" t="s">
        <v>721</v>
      </c>
      <c r="B103" s="43" t="s">
        <v>1948</v>
      </c>
      <c r="C103" s="43" t="s">
        <v>1948</v>
      </c>
      <c r="D103" s="43" t="s">
        <v>1948</v>
      </c>
      <c r="E103" s="43" t="s">
        <v>1948</v>
      </c>
      <c r="F103" s="43" t="s">
        <v>1948</v>
      </c>
      <c r="G103" s="43" t="s">
        <v>1948</v>
      </c>
      <c r="H103" s="43" t="s">
        <v>1948</v>
      </c>
      <c r="I103" s="43">
        <v>0.04</v>
      </c>
      <c r="J103" s="43">
        <v>0.05</v>
      </c>
      <c r="K103" s="60">
        <v>0.1</v>
      </c>
      <c r="L103" s="43">
        <v>0.3</v>
      </c>
      <c r="M103" s="48">
        <v>1</v>
      </c>
      <c r="N103" s="43">
        <v>2.6</v>
      </c>
      <c r="O103" s="43">
        <v>4.5</v>
      </c>
      <c r="P103" s="60">
        <v>7.3</v>
      </c>
      <c r="Q103" s="60">
        <v>6.6</v>
      </c>
      <c r="R103" s="60">
        <v>8.7</v>
      </c>
      <c r="S103" s="60">
        <v>7.7</v>
      </c>
      <c r="T103" s="119">
        <v>5.1</v>
      </c>
      <c r="U103" s="89">
        <v>35.4</v>
      </c>
      <c r="V103" s="34">
        <v>13.4</v>
      </c>
    </row>
    <row r="104" spans="1:22" ht="12.75">
      <c r="A104" s="32" t="s">
        <v>722</v>
      </c>
      <c r="B104" s="28">
        <v>928</v>
      </c>
      <c r="C104" s="48">
        <v>121</v>
      </c>
      <c r="D104" s="48">
        <v>721</v>
      </c>
      <c r="E104" s="48">
        <v>2411</v>
      </c>
      <c r="F104" s="48">
        <v>20</v>
      </c>
      <c r="G104" s="43" t="s">
        <v>1948</v>
      </c>
      <c r="H104" s="43">
        <v>113.5</v>
      </c>
      <c r="I104" s="48">
        <v>42</v>
      </c>
      <c r="J104" s="43">
        <v>3.4</v>
      </c>
      <c r="K104" s="60">
        <v>8.6</v>
      </c>
      <c r="L104" s="43">
        <v>16.9</v>
      </c>
      <c r="M104" s="43">
        <v>16.9</v>
      </c>
      <c r="N104" s="43">
        <v>70.2</v>
      </c>
      <c r="O104" s="43">
        <v>14.6</v>
      </c>
      <c r="P104" s="195">
        <v>2</v>
      </c>
      <c r="Q104" s="60">
        <v>18.2</v>
      </c>
      <c r="R104" s="60">
        <v>23.9</v>
      </c>
      <c r="S104" s="60">
        <v>10.1</v>
      </c>
      <c r="T104" s="119">
        <v>22.3</v>
      </c>
      <c r="U104" s="89">
        <v>128.3</v>
      </c>
      <c r="V104" s="34">
        <v>16.3</v>
      </c>
    </row>
    <row r="105" spans="1:22" ht="25.5">
      <c r="A105" s="32" t="s">
        <v>1033</v>
      </c>
      <c r="B105" s="19">
        <v>3.2</v>
      </c>
      <c r="C105" s="43">
        <v>3.1</v>
      </c>
      <c r="D105" s="43">
        <v>4.9</v>
      </c>
      <c r="E105" s="43">
        <v>2.8</v>
      </c>
      <c r="F105" s="43">
        <v>2.7</v>
      </c>
      <c r="G105" s="43">
        <v>5.2</v>
      </c>
      <c r="H105" s="43">
        <v>10.2</v>
      </c>
      <c r="I105" s="43">
        <v>2.9</v>
      </c>
      <c r="J105" s="43">
        <v>3.8</v>
      </c>
      <c r="K105" s="60">
        <v>4.4</v>
      </c>
      <c r="L105" s="43">
        <v>5.3</v>
      </c>
      <c r="M105" s="48">
        <v>9</v>
      </c>
      <c r="N105" s="43">
        <v>11.9</v>
      </c>
      <c r="O105" s="43">
        <v>14.3</v>
      </c>
      <c r="P105" s="60">
        <v>12.2</v>
      </c>
      <c r="Q105" s="60">
        <v>11.7</v>
      </c>
      <c r="R105" s="60">
        <v>19.7</v>
      </c>
      <c r="S105" s="60">
        <v>16.9</v>
      </c>
      <c r="T105" s="119">
        <v>8.2</v>
      </c>
      <c r="U105" s="89">
        <v>6.9</v>
      </c>
      <c r="V105" s="34">
        <v>1.8</v>
      </c>
    </row>
    <row r="106" spans="1:22" ht="12.75">
      <c r="A106" s="32" t="s">
        <v>1034</v>
      </c>
      <c r="B106" s="19">
        <v>2.7</v>
      </c>
      <c r="C106" s="43">
        <v>1.9</v>
      </c>
      <c r="D106" s="43">
        <v>2.8</v>
      </c>
      <c r="E106" s="43">
        <v>1.9</v>
      </c>
      <c r="F106" s="43">
        <v>1.6</v>
      </c>
      <c r="G106" s="43">
        <v>1.9</v>
      </c>
      <c r="H106" s="43">
        <v>10.8</v>
      </c>
      <c r="I106" s="43">
        <v>1.3</v>
      </c>
      <c r="J106" s="43">
        <v>2.4</v>
      </c>
      <c r="K106" s="60">
        <v>1.1</v>
      </c>
      <c r="L106" s="43">
        <v>1.5</v>
      </c>
      <c r="M106" s="48">
        <v>4</v>
      </c>
      <c r="N106" s="43">
        <v>7.7</v>
      </c>
      <c r="O106" s="43">
        <v>7.8</v>
      </c>
      <c r="P106" s="60">
        <v>9.9</v>
      </c>
      <c r="Q106" s="60">
        <v>14.4</v>
      </c>
      <c r="R106" s="60">
        <v>15.5</v>
      </c>
      <c r="S106" s="195">
        <v>13</v>
      </c>
      <c r="T106" s="119">
        <v>25</v>
      </c>
      <c r="U106" s="89">
        <v>13.2</v>
      </c>
      <c r="V106" s="34">
        <v>22.4</v>
      </c>
    </row>
    <row r="107" spans="1:22" ht="25.5">
      <c r="A107" s="32" t="s">
        <v>2132</v>
      </c>
      <c r="B107" s="19">
        <v>3.7</v>
      </c>
      <c r="C107" s="43">
        <v>6.3</v>
      </c>
      <c r="D107" s="48">
        <v>7</v>
      </c>
      <c r="E107" s="43">
        <v>4.2</v>
      </c>
      <c r="F107" s="43">
        <v>4.9</v>
      </c>
      <c r="G107" s="43">
        <v>5.1</v>
      </c>
      <c r="H107" s="43">
        <v>3.3</v>
      </c>
      <c r="I107" s="43">
        <v>3.9</v>
      </c>
      <c r="J107" s="43">
        <v>2.8</v>
      </c>
      <c r="K107" s="60">
        <v>2.6</v>
      </c>
      <c r="L107" s="43">
        <v>2.2</v>
      </c>
      <c r="M107" s="43">
        <v>2.4</v>
      </c>
      <c r="N107" s="43">
        <v>2.8</v>
      </c>
      <c r="O107" s="95">
        <v>2.9</v>
      </c>
      <c r="P107" s="60">
        <v>2.3</v>
      </c>
      <c r="Q107" s="60">
        <v>2.6</v>
      </c>
      <c r="R107" s="60">
        <v>2.4</v>
      </c>
      <c r="S107" s="60">
        <v>2.8</v>
      </c>
      <c r="T107" s="119">
        <v>2</v>
      </c>
      <c r="U107" s="89">
        <v>2.1</v>
      </c>
      <c r="V107" s="34">
        <v>3.4</v>
      </c>
    </row>
    <row r="108" spans="1:22" ht="25.5">
      <c r="A108" s="32" t="s">
        <v>2133</v>
      </c>
      <c r="B108" s="43"/>
      <c r="C108" s="43"/>
      <c r="D108" s="43"/>
      <c r="E108" s="43"/>
      <c r="F108" s="43"/>
      <c r="G108" s="43"/>
      <c r="H108" s="43"/>
      <c r="I108" s="43"/>
      <c r="J108" s="88"/>
      <c r="K108" s="43"/>
      <c r="L108" s="43"/>
      <c r="M108" s="43"/>
      <c r="N108" s="43"/>
      <c r="O108" s="88"/>
      <c r="P108" s="88"/>
      <c r="Q108" s="88"/>
      <c r="R108" s="88"/>
      <c r="T108" s="77"/>
      <c r="U108" s="338"/>
      <c r="V108" s="34"/>
    </row>
    <row r="109" spans="1:22" ht="12.75">
      <c r="A109" s="32" t="s">
        <v>2134</v>
      </c>
      <c r="B109" s="19">
        <v>17.1</v>
      </c>
      <c r="C109" s="43">
        <v>16.1</v>
      </c>
      <c r="D109" s="43">
        <v>12.9</v>
      </c>
      <c r="E109" s="43">
        <v>7.4</v>
      </c>
      <c r="F109" s="43">
        <v>6.9</v>
      </c>
      <c r="G109" s="43">
        <v>7.1</v>
      </c>
      <c r="H109" s="43">
        <v>8.9</v>
      </c>
      <c r="I109" s="43">
        <v>5.2</v>
      </c>
      <c r="J109" s="43">
        <v>4.1</v>
      </c>
      <c r="K109" s="195">
        <v>3</v>
      </c>
      <c r="L109" s="43">
        <v>3.2</v>
      </c>
      <c r="M109" s="43">
        <v>3.2</v>
      </c>
      <c r="N109" s="43">
        <v>3.8</v>
      </c>
      <c r="O109" s="43">
        <v>3.6</v>
      </c>
      <c r="P109" s="60">
        <v>3.3</v>
      </c>
      <c r="Q109" s="60">
        <v>2.9</v>
      </c>
      <c r="R109" s="60">
        <v>3.3</v>
      </c>
      <c r="S109" s="195">
        <v>3</v>
      </c>
      <c r="T109" s="119">
        <v>1.8</v>
      </c>
      <c r="U109" s="89">
        <v>2.9</v>
      </c>
      <c r="V109" s="34">
        <v>3.4</v>
      </c>
    </row>
    <row r="110" spans="1:22" ht="12.75">
      <c r="A110" s="32" t="s">
        <v>2135</v>
      </c>
      <c r="B110" s="19">
        <v>11.8</v>
      </c>
      <c r="C110" s="48">
        <v>11</v>
      </c>
      <c r="D110" s="43">
        <v>10.9</v>
      </c>
      <c r="E110" s="43">
        <v>6.8</v>
      </c>
      <c r="F110" s="43">
        <v>5.8</v>
      </c>
      <c r="G110" s="43">
        <v>5.8</v>
      </c>
      <c r="H110" s="43">
        <v>5.8</v>
      </c>
      <c r="I110" s="43">
        <v>4.2</v>
      </c>
      <c r="J110" s="43">
        <v>3.7</v>
      </c>
      <c r="K110" s="60">
        <v>2.7</v>
      </c>
      <c r="L110" s="43">
        <v>3.2</v>
      </c>
      <c r="M110" s="43">
        <v>3.5</v>
      </c>
      <c r="N110" s="43">
        <v>4.3</v>
      </c>
      <c r="O110" s="43">
        <v>4.4</v>
      </c>
      <c r="P110" s="195">
        <v>4</v>
      </c>
      <c r="Q110" s="60">
        <v>3.8</v>
      </c>
      <c r="R110" s="60">
        <v>4.1</v>
      </c>
      <c r="S110" s="60">
        <v>3.7</v>
      </c>
      <c r="T110" s="119">
        <v>2.3</v>
      </c>
      <c r="U110" s="89">
        <v>3.4</v>
      </c>
      <c r="V110" s="34">
        <v>4.8</v>
      </c>
    </row>
    <row r="111" spans="1:22" ht="25.5">
      <c r="A111" s="32" t="s">
        <v>2136</v>
      </c>
      <c r="B111" s="19">
        <v>43.5</v>
      </c>
      <c r="C111" s="48">
        <v>27</v>
      </c>
      <c r="D111" s="43">
        <v>20.4</v>
      </c>
      <c r="E111" s="43">
        <v>10.3</v>
      </c>
      <c r="F111" s="43">
        <v>9.8</v>
      </c>
      <c r="G111" s="43">
        <v>6.9</v>
      </c>
      <c r="H111" s="43">
        <v>5.5</v>
      </c>
      <c r="I111" s="43">
        <v>6.1</v>
      </c>
      <c r="J111" s="43">
        <v>6.5</v>
      </c>
      <c r="K111" s="60">
        <v>7.9</v>
      </c>
      <c r="L111" s="43">
        <v>4.7</v>
      </c>
      <c r="M111" s="43">
        <v>4.6</v>
      </c>
      <c r="N111" s="43">
        <v>3.2</v>
      </c>
      <c r="O111" s="43">
        <v>2.8</v>
      </c>
      <c r="P111" s="60">
        <v>2.6</v>
      </c>
      <c r="Q111" s="60">
        <v>2.5</v>
      </c>
      <c r="R111" s="60">
        <v>2.8</v>
      </c>
      <c r="S111" s="60">
        <v>3.7</v>
      </c>
      <c r="T111" s="119">
        <v>2.7</v>
      </c>
      <c r="U111" s="89">
        <v>3.1</v>
      </c>
      <c r="V111" s="34">
        <v>3.7</v>
      </c>
    </row>
    <row r="112" spans="1:22" ht="25.5">
      <c r="A112" s="133" t="s">
        <v>1261</v>
      </c>
      <c r="B112" s="19">
        <v>10.3</v>
      </c>
      <c r="C112" s="43">
        <v>6.4</v>
      </c>
      <c r="D112" s="43">
        <v>7.9</v>
      </c>
      <c r="E112" s="43">
        <v>6.5</v>
      </c>
      <c r="F112" s="43">
        <v>7.5</v>
      </c>
      <c r="G112" s="43">
        <v>5.7</v>
      </c>
      <c r="H112" s="43">
        <v>4.7</v>
      </c>
      <c r="I112" s="48">
        <v>5</v>
      </c>
      <c r="J112" s="43">
        <v>5.4</v>
      </c>
      <c r="K112" s="60">
        <v>6.6</v>
      </c>
      <c r="L112" s="43">
        <v>4.4</v>
      </c>
      <c r="M112" s="48">
        <v>4</v>
      </c>
      <c r="N112" s="43">
        <v>2.8</v>
      </c>
      <c r="O112" s="43">
        <v>2.2</v>
      </c>
      <c r="P112" s="195">
        <v>2</v>
      </c>
      <c r="Q112" s="195">
        <v>2</v>
      </c>
      <c r="R112" s="60">
        <v>2.5</v>
      </c>
      <c r="S112" s="60">
        <v>3.3</v>
      </c>
      <c r="T112" s="119">
        <v>2.5</v>
      </c>
      <c r="U112" s="119">
        <v>2.2</v>
      </c>
      <c r="V112" s="34">
        <v>1.9</v>
      </c>
    </row>
    <row r="113" spans="1:22" ht="12.75">
      <c r="A113" s="32" t="s">
        <v>1963</v>
      </c>
      <c r="B113" s="28">
        <v>6</v>
      </c>
      <c r="C113" s="43">
        <v>45.1</v>
      </c>
      <c r="D113" s="48">
        <v>6</v>
      </c>
      <c r="E113" s="43" t="s">
        <v>1948</v>
      </c>
      <c r="F113" s="43" t="s">
        <v>1948</v>
      </c>
      <c r="G113" s="43" t="s">
        <v>1948</v>
      </c>
      <c r="H113" s="43">
        <v>84.5</v>
      </c>
      <c r="I113" s="43">
        <v>79.5</v>
      </c>
      <c r="J113" s="43">
        <v>2.4</v>
      </c>
      <c r="K113" s="60">
        <v>1.7</v>
      </c>
      <c r="L113" s="43">
        <v>197.2</v>
      </c>
      <c r="M113" s="43">
        <v>175.3</v>
      </c>
      <c r="N113" s="43">
        <v>36.8</v>
      </c>
      <c r="O113" s="43">
        <v>26.7</v>
      </c>
      <c r="P113" s="60">
        <v>127.8</v>
      </c>
      <c r="Q113" s="60">
        <v>208.2</v>
      </c>
      <c r="R113" s="60">
        <v>40.7</v>
      </c>
      <c r="S113" s="60">
        <v>84.4</v>
      </c>
      <c r="T113" s="119">
        <v>167.3</v>
      </c>
      <c r="U113" s="89">
        <v>111.1</v>
      </c>
      <c r="V113" s="34">
        <v>93.4</v>
      </c>
    </row>
    <row r="114" spans="1:22" ht="12.75">
      <c r="A114" s="32" t="s">
        <v>1964</v>
      </c>
      <c r="B114" s="19">
        <v>206.3</v>
      </c>
      <c r="C114" s="43">
        <v>135.7</v>
      </c>
      <c r="D114" s="43">
        <v>57.2</v>
      </c>
      <c r="E114" s="43">
        <v>19.3</v>
      </c>
      <c r="F114" s="43">
        <v>28.9</v>
      </c>
      <c r="G114" s="43">
        <v>33.7</v>
      </c>
      <c r="H114" s="43">
        <v>2.9</v>
      </c>
      <c r="I114" s="43">
        <v>8.1</v>
      </c>
      <c r="J114" s="43">
        <v>3.9</v>
      </c>
      <c r="K114" s="60">
        <v>45.8</v>
      </c>
      <c r="L114" s="43">
        <v>8.8</v>
      </c>
      <c r="M114" s="43">
        <v>11.3</v>
      </c>
      <c r="N114" s="48">
        <v>40</v>
      </c>
      <c r="O114" s="43">
        <v>43.3</v>
      </c>
      <c r="P114" s="60">
        <v>119.7</v>
      </c>
      <c r="Q114" s="60">
        <v>149.5</v>
      </c>
      <c r="R114" s="60">
        <v>132.9</v>
      </c>
      <c r="S114" s="60">
        <v>91.7</v>
      </c>
      <c r="T114" s="119">
        <v>120.3</v>
      </c>
      <c r="U114" s="89">
        <v>104.5</v>
      </c>
      <c r="V114" s="34">
        <v>95</v>
      </c>
    </row>
    <row r="115" spans="1:22" ht="38.25">
      <c r="A115" s="32" t="s">
        <v>1965</v>
      </c>
      <c r="B115" s="43"/>
      <c r="C115" s="43"/>
      <c r="D115" s="43"/>
      <c r="E115" s="43"/>
      <c r="F115" s="43"/>
      <c r="G115" s="43"/>
      <c r="H115" s="43"/>
      <c r="I115" s="43"/>
      <c r="J115" s="88"/>
      <c r="K115" s="43"/>
      <c r="L115" s="43"/>
      <c r="M115" s="43"/>
      <c r="N115" s="43"/>
      <c r="O115" s="88"/>
      <c r="P115" s="88"/>
      <c r="Q115" s="88"/>
      <c r="R115" s="88"/>
      <c r="U115" s="337"/>
      <c r="V115" s="34"/>
    </row>
    <row r="116" spans="1:22" ht="12.75">
      <c r="A116" s="199" t="s">
        <v>1966</v>
      </c>
      <c r="B116" s="19">
        <v>0.2</v>
      </c>
      <c r="C116" s="43">
        <v>0.2</v>
      </c>
      <c r="D116" s="43" t="s">
        <v>1948</v>
      </c>
      <c r="E116" s="43">
        <v>0.2</v>
      </c>
      <c r="F116" s="43">
        <v>0.2</v>
      </c>
      <c r="G116" s="43">
        <v>0.4</v>
      </c>
      <c r="H116" s="43" t="s">
        <v>1948</v>
      </c>
      <c r="I116" s="43">
        <v>0.7</v>
      </c>
      <c r="J116" s="43">
        <v>1.4</v>
      </c>
      <c r="K116" s="200">
        <v>0.2</v>
      </c>
      <c r="L116" s="43">
        <v>1.3</v>
      </c>
      <c r="M116" s="43">
        <v>2.2</v>
      </c>
      <c r="N116" s="43">
        <v>0.6</v>
      </c>
      <c r="O116" s="43">
        <v>0.4</v>
      </c>
      <c r="P116" s="201">
        <v>1.1</v>
      </c>
      <c r="Q116" s="201">
        <v>0.07</v>
      </c>
      <c r="R116" s="201">
        <v>1.7</v>
      </c>
      <c r="S116" s="201">
        <v>0.8</v>
      </c>
      <c r="T116" s="201">
        <v>3.3</v>
      </c>
      <c r="U116" s="340">
        <v>0.9</v>
      </c>
      <c r="V116" s="34">
        <v>2.7</v>
      </c>
    </row>
    <row r="117" spans="1:22" ht="12.75">
      <c r="A117" s="32" t="s">
        <v>1967</v>
      </c>
      <c r="B117" s="43" t="s">
        <v>1948</v>
      </c>
      <c r="C117" s="43">
        <v>0.1</v>
      </c>
      <c r="D117" s="43" t="s">
        <v>1948</v>
      </c>
      <c r="E117" s="43" t="s">
        <v>1948</v>
      </c>
      <c r="F117" s="43">
        <v>1.2</v>
      </c>
      <c r="G117" s="43">
        <v>1.5</v>
      </c>
      <c r="H117" s="43" t="s">
        <v>1948</v>
      </c>
      <c r="I117" s="43">
        <v>2.5</v>
      </c>
      <c r="J117" s="43">
        <v>0.8</v>
      </c>
      <c r="K117" s="88">
        <v>1.2</v>
      </c>
      <c r="L117" s="43" t="s">
        <v>1948</v>
      </c>
      <c r="M117" s="43">
        <v>1.9</v>
      </c>
      <c r="N117" s="43">
        <v>8.9</v>
      </c>
      <c r="O117" s="43">
        <v>28.2</v>
      </c>
      <c r="P117" s="60">
        <v>0.6</v>
      </c>
      <c r="Q117" s="60">
        <v>5.9</v>
      </c>
      <c r="R117" s="60">
        <v>2.5</v>
      </c>
      <c r="S117" s="60">
        <v>9.7</v>
      </c>
      <c r="T117" s="60">
        <v>16.5</v>
      </c>
      <c r="U117" s="89">
        <v>2.8</v>
      </c>
      <c r="V117" s="34">
        <v>2.3</v>
      </c>
    </row>
    <row r="118" spans="1:22" ht="25.5">
      <c r="A118" s="32" t="s">
        <v>42</v>
      </c>
      <c r="B118" s="19"/>
      <c r="C118" s="43"/>
      <c r="D118" s="43"/>
      <c r="E118" s="43"/>
      <c r="F118" s="43"/>
      <c r="G118" s="43"/>
      <c r="H118" s="43"/>
      <c r="I118" s="43"/>
      <c r="J118" s="43"/>
      <c r="K118" s="88"/>
      <c r="L118" s="43"/>
      <c r="M118" s="43"/>
      <c r="N118" s="43"/>
      <c r="O118" s="43"/>
      <c r="P118" s="88"/>
      <c r="Q118" s="88"/>
      <c r="R118" s="88"/>
      <c r="S118" s="88"/>
      <c r="T118" s="77"/>
      <c r="U118" s="338"/>
      <c r="V118" s="34"/>
    </row>
    <row r="119" spans="1:22" ht="12.75">
      <c r="A119" s="199" t="s">
        <v>43</v>
      </c>
      <c r="B119" s="19">
        <v>0.1</v>
      </c>
      <c r="C119" s="95" t="s">
        <v>1948</v>
      </c>
      <c r="D119" s="43">
        <v>0.2</v>
      </c>
      <c r="E119" s="43" t="s">
        <v>1948</v>
      </c>
      <c r="F119" s="43" t="s">
        <v>1948</v>
      </c>
      <c r="G119" s="43">
        <v>0.2</v>
      </c>
      <c r="H119" s="43" t="s">
        <v>1948</v>
      </c>
      <c r="I119" s="43" t="s">
        <v>1948</v>
      </c>
      <c r="J119" s="43" t="s">
        <v>1948</v>
      </c>
      <c r="K119" s="88" t="s">
        <v>1948</v>
      </c>
      <c r="L119" s="43" t="s">
        <v>1948</v>
      </c>
      <c r="M119" s="43">
        <v>0.5</v>
      </c>
      <c r="N119" s="43">
        <v>0.4</v>
      </c>
      <c r="O119" s="43">
        <v>0.2</v>
      </c>
      <c r="P119" s="201">
        <v>0.2</v>
      </c>
      <c r="Q119" s="201">
        <v>1.1</v>
      </c>
      <c r="R119" s="201">
        <v>0.6</v>
      </c>
      <c r="S119" s="201">
        <v>0.1</v>
      </c>
      <c r="T119" s="201">
        <v>0.3</v>
      </c>
      <c r="U119" s="340">
        <v>0.4</v>
      </c>
      <c r="V119" s="34">
        <v>0.5</v>
      </c>
    </row>
    <row r="120" spans="1:22" ht="12.75">
      <c r="A120" s="32" t="s">
        <v>1967</v>
      </c>
      <c r="B120" s="43" t="s">
        <v>1948</v>
      </c>
      <c r="C120" s="95" t="s">
        <v>1948</v>
      </c>
      <c r="D120" s="43">
        <v>0.5</v>
      </c>
      <c r="E120" s="43" t="s">
        <v>1948</v>
      </c>
      <c r="F120" s="43" t="s">
        <v>1948</v>
      </c>
      <c r="G120" s="43" t="s">
        <v>1948</v>
      </c>
      <c r="H120" s="43" t="s">
        <v>1948</v>
      </c>
      <c r="I120" s="43" t="s">
        <v>1948</v>
      </c>
      <c r="J120" s="43" t="s">
        <v>1948</v>
      </c>
      <c r="K120" s="88" t="s">
        <v>1948</v>
      </c>
      <c r="L120" s="43" t="s">
        <v>1948</v>
      </c>
      <c r="M120" s="43">
        <v>1.2</v>
      </c>
      <c r="N120" s="43">
        <v>1.1</v>
      </c>
      <c r="O120" s="43" t="s">
        <v>1948</v>
      </c>
      <c r="P120" s="60">
        <v>0.5</v>
      </c>
      <c r="Q120" s="60">
        <v>0.02</v>
      </c>
      <c r="R120" s="60">
        <v>0.2</v>
      </c>
      <c r="S120" s="60" t="s">
        <v>1948</v>
      </c>
      <c r="T120" s="60">
        <v>1.8</v>
      </c>
      <c r="U120" s="89">
        <v>0.2</v>
      </c>
      <c r="V120" s="34">
        <v>0.4</v>
      </c>
    </row>
    <row r="121" spans="1:22" ht="28.5">
      <c r="A121" s="32" t="s">
        <v>44</v>
      </c>
      <c r="B121" s="19">
        <v>37.2</v>
      </c>
      <c r="C121" s="43">
        <v>212.8</v>
      </c>
      <c r="D121" s="48">
        <v>343</v>
      </c>
      <c r="E121" s="48">
        <v>137</v>
      </c>
      <c r="F121" s="43" t="s">
        <v>1948</v>
      </c>
      <c r="G121" s="43">
        <v>447.5</v>
      </c>
      <c r="H121" s="48">
        <v>170</v>
      </c>
      <c r="I121" s="48">
        <v>23</v>
      </c>
      <c r="J121" s="43">
        <v>30.5</v>
      </c>
      <c r="K121" s="60">
        <v>567.4</v>
      </c>
      <c r="L121" s="43">
        <v>267.1</v>
      </c>
      <c r="M121" s="43">
        <v>292</v>
      </c>
      <c r="N121" s="43">
        <v>795.6</v>
      </c>
      <c r="O121" s="43">
        <v>31.6</v>
      </c>
      <c r="P121" s="60">
        <v>162.2</v>
      </c>
      <c r="Q121" s="60">
        <v>345.2</v>
      </c>
      <c r="R121" s="195">
        <v>71</v>
      </c>
      <c r="S121" s="60">
        <v>33.4</v>
      </c>
      <c r="T121" s="89">
        <v>182.5</v>
      </c>
      <c r="U121" s="89">
        <v>143.8</v>
      </c>
      <c r="V121" s="34">
        <v>937.8</v>
      </c>
    </row>
    <row r="122" spans="1:22" ht="25.5">
      <c r="A122" s="32" t="s">
        <v>279</v>
      </c>
      <c r="B122" s="19">
        <v>2.3</v>
      </c>
      <c r="C122" s="43">
        <v>1.4</v>
      </c>
      <c r="D122" s="43">
        <v>1.7</v>
      </c>
      <c r="E122" s="43">
        <v>2.4</v>
      </c>
      <c r="F122" s="43">
        <v>3.2</v>
      </c>
      <c r="G122" s="48">
        <v>3</v>
      </c>
      <c r="H122" s="48">
        <v>2</v>
      </c>
      <c r="I122" s="43">
        <v>1.1</v>
      </c>
      <c r="J122" s="43">
        <v>1.7</v>
      </c>
      <c r="K122" s="195">
        <v>2</v>
      </c>
      <c r="L122" s="43">
        <v>1.2</v>
      </c>
      <c r="M122" s="43">
        <v>1.5</v>
      </c>
      <c r="N122" s="43">
        <v>1.8</v>
      </c>
      <c r="O122" s="43">
        <v>1.5</v>
      </c>
      <c r="P122" s="60">
        <v>2.2</v>
      </c>
      <c r="Q122" s="60">
        <v>2.2</v>
      </c>
      <c r="R122" s="60">
        <v>1.7</v>
      </c>
      <c r="S122" s="60">
        <v>1.9</v>
      </c>
      <c r="T122" s="89">
        <v>1.9</v>
      </c>
      <c r="U122" s="119">
        <v>2</v>
      </c>
      <c r="V122" s="402">
        <v>1</v>
      </c>
    </row>
    <row r="123" spans="1:22" ht="38.25">
      <c r="A123" s="32" t="s">
        <v>280</v>
      </c>
      <c r="B123" s="19">
        <v>0.3</v>
      </c>
      <c r="C123" s="43">
        <v>0.1</v>
      </c>
      <c r="D123" s="43">
        <v>0.7</v>
      </c>
      <c r="E123" s="43">
        <v>0.02</v>
      </c>
      <c r="F123" s="43">
        <v>0.3</v>
      </c>
      <c r="G123" s="43">
        <v>0.2</v>
      </c>
      <c r="H123" s="43">
        <v>0.2</v>
      </c>
      <c r="I123" s="43">
        <v>0.6</v>
      </c>
      <c r="J123" s="43">
        <v>0.4</v>
      </c>
      <c r="K123" s="60">
        <v>0.7</v>
      </c>
      <c r="L123" s="48">
        <v>1</v>
      </c>
      <c r="M123" s="43">
        <v>1.2</v>
      </c>
      <c r="N123" s="43">
        <v>1.4</v>
      </c>
      <c r="O123" s="43">
        <v>1.4</v>
      </c>
      <c r="P123" s="60">
        <v>0.6</v>
      </c>
      <c r="Q123" s="60">
        <v>0.8</v>
      </c>
      <c r="R123" s="60">
        <v>0.5</v>
      </c>
      <c r="S123" s="195">
        <v>1</v>
      </c>
      <c r="T123" s="89">
        <v>3.2</v>
      </c>
      <c r="U123" s="89">
        <v>1.2</v>
      </c>
      <c r="V123" s="402">
        <v>1.2</v>
      </c>
    </row>
    <row r="124" spans="1:22" ht="25.5">
      <c r="A124" s="32" t="s">
        <v>281</v>
      </c>
      <c r="B124" s="28">
        <v>15</v>
      </c>
      <c r="C124" s="43">
        <v>4.9</v>
      </c>
      <c r="D124" s="43">
        <v>6.6</v>
      </c>
      <c r="E124" s="43">
        <v>4.5</v>
      </c>
      <c r="F124" s="43">
        <v>13.3</v>
      </c>
      <c r="G124" s="43">
        <v>5.8</v>
      </c>
      <c r="H124" s="43">
        <v>7.5</v>
      </c>
      <c r="I124" s="43" t="s">
        <v>1948</v>
      </c>
      <c r="J124" s="43">
        <v>3.1</v>
      </c>
      <c r="K124" s="195">
        <v>4</v>
      </c>
      <c r="L124" s="43">
        <v>1.2</v>
      </c>
      <c r="M124" s="43">
        <v>4.4</v>
      </c>
      <c r="N124" s="43">
        <v>9.8</v>
      </c>
      <c r="O124" s="43" t="s">
        <v>1948</v>
      </c>
      <c r="P124" s="60">
        <v>12.1</v>
      </c>
      <c r="Q124" s="60">
        <v>2.2</v>
      </c>
      <c r="R124" s="60">
        <v>15.2</v>
      </c>
      <c r="S124" s="60">
        <v>1.1</v>
      </c>
      <c r="T124" s="89">
        <v>6.7</v>
      </c>
      <c r="U124" s="89">
        <v>5.6</v>
      </c>
      <c r="V124" s="402">
        <v>10</v>
      </c>
    </row>
    <row r="125" spans="1:22" ht="12.75">
      <c r="A125" s="32" t="s">
        <v>2205</v>
      </c>
      <c r="B125" s="19">
        <v>9</v>
      </c>
      <c r="C125" s="43">
        <v>4</v>
      </c>
      <c r="D125" s="43">
        <v>4</v>
      </c>
      <c r="E125" s="43">
        <v>3</v>
      </c>
      <c r="F125" s="43">
        <v>7</v>
      </c>
      <c r="G125" s="43">
        <v>3</v>
      </c>
      <c r="H125" s="43">
        <v>2</v>
      </c>
      <c r="I125" s="43" t="s">
        <v>1948</v>
      </c>
      <c r="J125" s="43">
        <v>3</v>
      </c>
      <c r="K125" s="60">
        <v>2</v>
      </c>
      <c r="L125" s="43">
        <v>1</v>
      </c>
      <c r="M125" s="43">
        <v>3</v>
      </c>
      <c r="N125" s="43">
        <v>7</v>
      </c>
      <c r="O125" s="76" t="s">
        <v>1948</v>
      </c>
      <c r="P125" s="60">
        <v>7</v>
      </c>
      <c r="Q125" s="60">
        <v>2</v>
      </c>
      <c r="R125" s="60">
        <v>4</v>
      </c>
      <c r="S125" s="60">
        <v>2</v>
      </c>
      <c r="T125" s="89">
        <v>5</v>
      </c>
      <c r="U125" s="89">
        <v>4</v>
      </c>
      <c r="V125" s="118">
        <v>7</v>
      </c>
    </row>
    <row r="126" spans="1:22" ht="25.5">
      <c r="A126" s="32" t="s">
        <v>2206</v>
      </c>
      <c r="B126" s="43" t="s">
        <v>1948</v>
      </c>
      <c r="C126" s="43">
        <v>2</v>
      </c>
      <c r="D126" s="43">
        <v>21</v>
      </c>
      <c r="E126" s="43">
        <v>1</v>
      </c>
      <c r="F126" s="43" t="s">
        <v>1948</v>
      </c>
      <c r="G126" s="43">
        <v>16</v>
      </c>
      <c r="H126" s="43">
        <v>2</v>
      </c>
      <c r="I126" s="43">
        <v>21</v>
      </c>
      <c r="J126" s="43">
        <v>38</v>
      </c>
      <c r="K126" s="60">
        <v>54</v>
      </c>
      <c r="L126" s="43">
        <v>92</v>
      </c>
      <c r="M126" s="43">
        <v>99</v>
      </c>
      <c r="N126" s="43">
        <v>181</v>
      </c>
      <c r="O126" s="43">
        <v>242</v>
      </c>
      <c r="P126" s="60">
        <v>168</v>
      </c>
      <c r="Q126" s="60">
        <v>371</v>
      </c>
      <c r="R126" s="60">
        <v>348</v>
      </c>
      <c r="S126" s="60">
        <v>363</v>
      </c>
      <c r="T126" s="89">
        <v>412</v>
      </c>
      <c r="U126" s="89">
        <v>164</v>
      </c>
      <c r="V126" s="118">
        <v>147</v>
      </c>
    </row>
    <row r="127" spans="1:22" ht="15.75">
      <c r="A127" s="32" t="s">
        <v>288</v>
      </c>
      <c r="B127" s="43" t="s">
        <v>1948</v>
      </c>
      <c r="C127" s="43" t="s">
        <v>1948</v>
      </c>
      <c r="D127" s="43" t="s">
        <v>1948</v>
      </c>
      <c r="E127" s="43" t="s">
        <v>1948</v>
      </c>
      <c r="F127" s="43" t="s">
        <v>1948</v>
      </c>
      <c r="G127" s="43" t="s">
        <v>1948</v>
      </c>
      <c r="H127" s="43" t="s">
        <v>1948</v>
      </c>
      <c r="I127" s="43">
        <v>208.5</v>
      </c>
      <c r="J127" s="48">
        <v>297</v>
      </c>
      <c r="K127" s="60">
        <v>358.9</v>
      </c>
      <c r="L127" s="43">
        <v>509.3</v>
      </c>
      <c r="M127" s="43">
        <v>773.6</v>
      </c>
      <c r="N127" s="48">
        <v>1510</v>
      </c>
      <c r="O127" s="43">
        <v>1586.2</v>
      </c>
      <c r="P127" s="195">
        <v>1890</v>
      </c>
      <c r="Q127" s="195">
        <v>2186</v>
      </c>
      <c r="R127" s="195">
        <v>3936</v>
      </c>
      <c r="S127" s="195">
        <v>3375</v>
      </c>
      <c r="T127" s="119">
        <v>2351</v>
      </c>
      <c r="U127" s="119">
        <v>1776</v>
      </c>
      <c r="V127" s="402">
        <v>2627.5</v>
      </c>
    </row>
    <row r="128" spans="1:22" ht="25.5">
      <c r="A128" s="32" t="s">
        <v>289</v>
      </c>
      <c r="B128" s="43" t="s">
        <v>1948</v>
      </c>
      <c r="C128" s="43" t="s">
        <v>1948</v>
      </c>
      <c r="D128" s="43" t="s">
        <v>1948</v>
      </c>
      <c r="E128" s="43" t="s">
        <v>1948</v>
      </c>
      <c r="F128" s="43" t="s">
        <v>1948</v>
      </c>
      <c r="G128" s="43" t="s">
        <v>1948</v>
      </c>
      <c r="H128" s="43" t="s">
        <v>1948</v>
      </c>
      <c r="I128" s="43">
        <v>10.1</v>
      </c>
      <c r="J128" s="43">
        <v>8.8</v>
      </c>
      <c r="K128" s="60">
        <v>17.6</v>
      </c>
      <c r="L128" s="43">
        <v>17.4</v>
      </c>
      <c r="M128" s="43">
        <v>19.3</v>
      </c>
      <c r="N128" s="48">
        <v>24</v>
      </c>
      <c r="O128" s="43">
        <v>22.1</v>
      </c>
      <c r="P128" s="60">
        <v>25.7</v>
      </c>
      <c r="Q128" s="60">
        <v>20.6</v>
      </c>
      <c r="R128" s="60">
        <v>31.5</v>
      </c>
      <c r="S128" s="60">
        <v>27.7</v>
      </c>
      <c r="T128" s="119">
        <v>28</v>
      </c>
      <c r="U128" s="89">
        <v>24.2</v>
      </c>
      <c r="V128" s="402">
        <v>21.4</v>
      </c>
    </row>
    <row r="129" spans="1:22" ht="12.75">
      <c r="A129" s="131" t="s">
        <v>290</v>
      </c>
      <c r="B129" s="19">
        <v>426.6</v>
      </c>
      <c r="C129" s="43">
        <v>210.7</v>
      </c>
      <c r="D129" s="43">
        <v>121.3</v>
      </c>
      <c r="E129" s="48">
        <v>342</v>
      </c>
      <c r="F129" s="43">
        <v>152.7</v>
      </c>
      <c r="G129" s="43">
        <v>302.4</v>
      </c>
      <c r="H129" s="43">
        <v>424.6</v>
      </c>
      <c r="I129" s="48">
        <v>137</v>
      </c>
      <c r="J129" s="43">
        <v>270.9</v>
      </c>
      <c r="K129" s="60">
        <v>588.3</v>
      </c>
      <c r="L129" s="43">
        <v>683.4</v>
      </c>
      <c r="M129" s="43">
        <v>641.1</v>
      </c>
      <c r="N129" s="48">
        <v>356</v>
      </c>
      <c r="O129" s="43">
        <v>34.2</v>
      </c>
      <c r="P129" s="60">
        <v>507.4</v>
      </c>
      <c r="Q129" s="60">
        <v>46.4</v>
      </c>
      <c r="R129" s="60" t="s">
        <v>1948</v>
      </c>
      <c r="S129" s="60">
        <v>225.7</v>
      </c>
      <c r="T129" s="89">
        <v>2.2</v>
      </c>
      <c r="U129" s="89">
        <v>22.2</v>
      </c>
      <c r="V129" s="402">
        <v>194.3</v>
      </c>
    </row>
    <row r="130" spans="1:22" ht="12.75">
      <c r="A130" s="131" t="s">
        <v>291</v>
      </c>
      <c r="B130" s="19"/>
      <c r="C130" s="43"/>
      <c r="D130" s="43"/>
      <c r="E130" s="43"/>
      <c r="F130" s="43"/>
      <c r="G130" s="43"/>
      <c r="H130" s="43"/>
      <c r="I130" s="43"/>
      <c r="J130" s="43"/>
      <c r="K130" s="60"/>
      <c r="L130" s="43"/>
      <c r="M130" s="43"/>
      <c r="N130" s="43"/>
      <c r="O130" s="43"/>
      <c r="P130" s="88"/>
      <c r="Q130" s="88"/>
      <c r="R130" s="88"/>
      <c r="S130" s="88"/>
      <c r="U130" s="338"/>
      <c r="V130" s="204"/>
    </row>
    <row r="131" spans="1:22" ht="12.75">
      <c r="A131" s="32" t="s">
        <v>292</v>
      </c>
      <c r="B131" s="19">
        <v>85.2</v>
      </c>
      <c r="C131" s="43">
        <v>21.2</v>
      </c>
      <c r="D131" s="43">
        <v>15.9</v>
      </c>
      <c r="E131" s="48">
        <v>10</v>
      </c>
      <c r="F131" s="43">
        <v>6.1</v>
      </c>
      <c r="G131" s="43">
        <v>2.4</v>
      </c>
      <c r="H131" s="43">
        <v>1.8</v>
      </c>
      <c r="I131" s="43">
        <v>4.3</v>
      </c>
      <c r="J131" s="43">
        <v>18.1</v>
      </c>
      <c r="K131" s="60">
        <v>4.7</v>
      </c>
      <c r="L131" s="43">
        <v>6.8</v>
      </c>
      <c r="M131" s="43">
        <v>3.2</v>
      </c>
      <c r="N131" s="59">
        <v>3</v>
      </c>
      <c r="O131" s="43">
        <v>2.5</v>
      </c>
      <c r="P131" s="60">
        <v>0.5</v>
      </c>
      <c r="Q131" s="60">
        <v>0.6</v>
      </c>
      <c r="R131" s="60">
        <v>1.6</v>
      </c>
      <c r="S131" s="60">
        <v>2.7</v>
      </c>
      <c r="T131" s="89">
        <v>1.6</v>
      </c>
      <c r="U131" s="89">
        <v>20.5</v>
      </c>
      <c r="V131" s="402">
        <v>3.8</v>
      </c>
    </row>
    <row r="132" spans="1:22" ht="12.75">
      <c r="A132" s="32" t="s">
        <v>293</v>
      </c>
      <c r="B132" s="28">
        <v>136</v>
      </c>
      <c r="C132" s="43">
        <v>89.3</v>
      </c>
      <c r="D132" s="43">
        <v>51.1</v>
      </c>
      <c r="E132" s="43">
        <v>22.7</v>
      </c>
      <c r="F132" s="43">
        <v>12.2</v>
      </c>
      <c r="G132" s="48">
        <v>3</v>
      </c>
      <c r="H132" s="48">
        <v>4</v>
      </c>
      <c r="I132" s="43">
        <v>4.6</v>
      </c>
      <c r="J132" s="43">
        <v>11.4</v>
      </c>
      <c r="K132" s="60">
        <v>14.2</v>
      </c>
      <c r="L132" s="48">
        <v>18</v>
      </c>
      <c r="M132" s="43">
        <v>29.8</v>
      </c>
      <c r="N132" s="43">
        <v>21.2</v>
      </c>
      <c r="O132" s="43">
        <v>11.4</v>
      </c>
      <c r="P132" s="60">
        <v>5.8</v>
      </c>
      <c r="Q132" s="60">
        <v>21.4</v>
      </c>
      <c r="R132" s="60">
        <v>10.1</v>
      </c>
      <c r="S132" s="60">
        <v>10.8</v>
      </c>
      <c r="T132" s="89">
        <v>32.3</v>
      </c>
      <c r="U132" s="89">
        <v>2.5</v>
      </c>
      <c r="V132" s="402">
        <v>19.9</v>
      </c>
    </row>
    <row r="133" spans="1:22" ht="25.5" customHeight="1">
      <c r="A133" s="133" t="s">
        <v>294</v>
      </c>
      <c r="B133" s="28">
        <v>52</v>
      </c>
      <c r="C133" s="43">
        <v>26.2</v>
      </c>
      <c r="D133" s="43">
        <v>19.3</v>
      </c>
      <c r="E133" s="43">
        <v>5.1</v>
      </c>
      <c r="F133" s="43">
        <v>5.8</v>
      </c>
      <c r="G133" s="43">
        <v>1.2</v>
      </c>
      <c r="H133" s="43">
        <v>2.6</v>
      </c>
      <c r="I133" s="48">
        <v>2</v>
      </c>
      <c r="J133" s="43">
        <v>5.6</v>
      </c>
      <c r="K133" s="60">
        <v>7.3</v>
      </c>
      <c r="L133" s="43">
        <v>15.9</v>
      </c>
      <c r="M133" s="43">
        <v>25.7</v>
      </c>
      <c r="N133" s="43">
        <v>17.2</v>
      </c>
      <c r="O133" s="43">
        <v>10.1</v>
      </c>
      <c r="P133" s="60">
        <v>4.7</v>
      </c>
      <c r="Q133" s="60">
        <v>20.5</v>
      </c>
      <c r="R133" s="60">
        <v>9.6</v>
      </c>
      <c r="S133" s="60">
        <v>10.7</v>
      </c>
      <c r="T133" s="89">
        <v>31.5</v>
      </c>
      <c r="U133" s="89">
        <v>2.1</v>
      </c>
      <c r="V133" s="402">
        <v>19.9</v>
      </c>
    </row>
    <row r="134" spans="1:22" ht="12.75">
      <c r="A134" s="32" t="s">
        <v>295</v>
      </c>
      <c r="B134" s="28">
        <v>380</v>
      </c>
      <c r="C134" s="43">
        <v>139.2</v>
      </c>
      <c r="D134" s="43">
        <v>186.1</v>
      </c>
      <c r="E134" s="43">
        <v>79.2</v>
      </c>
      <c r="F134" s="43">
        <v>48.1</v>
      </c>
      <c r="G134" s="43">
        <v>25.6</v>
      </c>
      <c r="H134" s="43">
        <v>42.2</v>
      </c>
      <c r="I134" s="48">
        <v>50</v>
      </c>
      <c r="J134" s="43">
        <v>80.1</v>
      </c>
      <c r="K134" s="60">
        <v>50.1</v>
      </c>
      <c r="L134" s="43">
        <v>92.9</v>
      </c>
      <c r="M134" s="43">
        <v>57.1</v>
      </c>
      <c r="N134" s="43">
        <v>61.5</v>
      </c>
      <c r="O134" s="43">
        <v>39.4</v>
      </c>
      <c r="P134" s="60">
        <v>19.1</v>
      </c>
      <c r="Q134" s="60">
        <v>1.2</v>
      </c>
      <c r="R134" s="60" t="s">
        <v>1948</v>
      </c>
      <c r="S134" s="60" t="s">
        <v>1948</v>
      </c>
      <c r="T134" s="114" t="s">
        <v>1948</v>
      </c>
      <c r="U134" s="48">
        <v>12</v>
      </c>
      <c r="V134" s="402">
        <v>5.4</v>
      </c>
    </row>
    <row r="135" spans="1:22" ht="38.25">
      <c r="A135" s="32" t="s">
        <v>296</v>
      </c>
      <c r="B135" s="28">
        <v>593</v>
      </c>
      <c r="C135" s="43">
        <v>327.7</v>
      </c>
      <c r="D135" s="43">
        <v>232.2</v>
      </c>
      <c r="E135" s="43">
        <v>165.4</v>
      </c>
      <c r="F135" s="48">
        <v>59</v>
      </c>
      <c r="G135" s="43">
        <v>76.3</v>
      </c>
      <c r="H135" s="43">
        <v>48.2</v>
      </c>
      <c r="I135" s="43">
        <v>32.5</v>
      </c>
      <c r="J135" s="48">
        <v>109</v>
      </c>
      <c r="K135" s="60">
        <v>57.8</v>
      </c>
      <c r="L135" s="43">
        <v>68.9</v>
      </c>
      <c r="M135" s="43">
        <v>55.7</v>
      </c>
      <c r="N135" s="43">
        <v>96.4</v>
      </c>
      <c r="O135" s="43">
        <v>29.9</v>
      </c>
      <c r="P135" s="60">
        <v>25.6</v>
      </c>
      <c r="Q135" s="60">
        <v>22.4</v>
      </c>
      <c r="R135" s="60">
        <v>15.7</v>
      </c>
      <c r="S135" s="60">
        <v>14.4</v>
      </c>
      <c r="T135" s="89">
        <v>11.9</v>
      </c>
      <c r="U135" s="89">
        <v>9.8</v>
      </c>
      <c r="V135" s="402">
        <v>16.5</v>
      </c>
    </row>
    <row r="136" spans="1:22" ht="25.5">
      <c r="A136" s="27" t="s">
        <v>33</v>
      </c>
      <c r="B136" s="19">
        <v>49.4</v>
      </c>
      <c r="C136" s="185">
        <v>41.5</v>
      </c>
      <c r="D136" s="185">
        <v>41.8</v>
      </c>
      <c r="E136" s="185">
        <v>39.2</v>
      </c>
      <c r="F136" s="28">
        <v>41</v>
      </c>
      <c r="G136" s="185">
        <v>34.3</v>
      </c>
      <c r="H136" s="185">
        <v>32.7</v>
      </c>
      <c r="I136" s="185">
        <v>30.7</v>
      </c>
      <c r="J136" s="28">
        <v>32</v>
      </c>
      <c r="K136" s="185">
        <v>30.3</v>
      </c>
      <c r="L136" s="185">
        <v>31.7</v>
      </c>
      <c r="M136" s="185">
        <v>33.8</v>
      </c>
      <c r="N136" s="185">
        <v>36.4</v>
      </c>
      <c r="O136" s="28">
        <v>41</v>
      </c>
      <c r="P136" s="185">
        <v>43.6</v>
      </c>
      <c r="Q136" s="185">
        <v>50.6</v>
      </c>
      <c r="R136" s="185">
        <v>61.2</v>
      </c>
      <c r="S136" s="185">
        <v>64.1</v>
      </c>
      <c r="T136" s="185">
        <v>59.9</v>
      </c>
      <c r="U136" s="53">
        <v>58.4</v>
      </c>
      <c r="V136" s="34">
        <v>62.3</v>
      </c>
    </row>
    <row r="137" spans="1:22" ht="42.75" customHeight="1">
      <c r="A137" s="9" t="s">
        <v>34</v>
      </c>
      <c r="B137" s="19">
        <v>5.4</v>
      </c>
      <c r="C137" s="185">
        <v>4.9</v>
      </c>
      <c r="D137" s="185">
        <v>5.6</v>
      </c>
      <c r="E137" s="185">
        <v>7.1</v>
      </c>
      <c r="F137" s="28">
        <v>9</v>
      </c>
      <c r="G137" s="28">
        <v>10</v>
      </c>
      <c r="H137" s="185">
        <v>11.5</v>
      </c>
      <c r="I137" s="185">
        <v>12.1</v>
      </c>
      <c r="J137" s="185">
        <v>13.7</v>
      </c>
      <c r="K137" s="185">
        <v>12.6</v>
      </c>
      <c r="L137" s="185">
        <v>13.1</v>
      </c>
      <c r="M137" s="185">
        <v>14.2</v>
      </c>
      <c r="N137" s="185">
        <v>15.2</v>
      </c>
      <c r="O137" s="185">
        <v>16.1</v>
      </c>
      <c r="P137" s="185">
        <v>17.5</v>
      </c>
      <c r="Q137" s="28">
        <v>20</v>
      </c>
      <c r="R137" s="185">
        <v>26.3</v>
      </c>
      <c r="S137" s="185">
        <v>27.4</v>
      </c>
      <c r="T137" s="185">
        <v>28.5</v>
      </c>
      <c r="U137" s="53">
        <v>25.5</v>
      </c>
      <c r="V137" s="34">
        <v>26.8</v>
      </c>
    </row>
    <row r="138" spans="1:22" ht="51">
      <c r="A138" s="9" t="s">
        <v>35</v>
      </c>
      <c r="B138" s="19">
        <v>10.9</v>
      </c>
      <c r="C138" s="185">
        <v>11.8</v>
      </c>
      <c r="D138" s="185">
        <v>13.3</v>
      </c>
      <c r="E138" s="185">
        <v>18.2</v>
      </c>
      <c r="F138" s="28">
        <v>22</v>
      </c>
      <c r="G138" s="185">
        <v>29.1</v>
      </c>
      <c r="H138" s="185">
        <v>35.2</v>
      </c>
      <c r="I138" s="185">
        <v>39.4</v>
      </c>
      <c r="J138" s="185">
        <v>42.9</v>
      </c>
      <c r="K138" s="185">
        <v>41.6</v>
      </c>
      <c r="L138" s="185">
        <v>41.2</v>
      </c>
      <c r="M138" s="185">
        <v>41.9</v>
      </c>
      <c r="N138" s="185">
        <v>41.6</v>
      </c>
      <c r="O138" s="185">
        <v>39.2</v>
      </c>
      <c r="P138" s="185">
        <v>40.2</v>
      </c>
      <c r="Q138" s="185">
        <v>39.5</v>
      </c>
      <c r="R138" s="28">
        <v>43</v>
      </c>
      <c r="S138" s="185">
        <v>42.7</v>
      </c>
      <c r="T138" s="19">
        <v>47.7</v>
      </c>
      <c r="U138" s="43">
        <v>43.7</v>
      </c>
      <c r="V138" s="34">
        <v>43</v>
      </c>
    </row>
    <row r="139" spans="1:22" ht="38.25">
      <c r="A139" s="9" t="s">
        <v>36</v>
      </c>
      <c r="B139" s="19">
        <v>2.4</v>
      </c>
      <c r="C139" s="185">
        <v>2.1</v>
      </c>
      <c r="D139" s="185">
        <v>1.9</v>
      </c>
      <c r="E139" s="185">
        <v>1.9</v>
      </c>
      <c r="F139" s="185">
        <v>1.7</v>
      </c>
      <c r="G139" s="185">
        <v>1.4</v>
      </c>
      <c r="H139" s="185">
        <v>1.3</v>
      </c>
      <c r="I139" s="185">
        <v>0.8</v>
      </c>
      <c r="J139" s="185">
        <v>0.7</v>
      </c>
      <c r="K139" s="185">
        <v>0.7</v>
      </c>
      <c r="L139" s="185">
        <v>0.6</v>
      </c>
      <c r="M139" s="185">
        <v>0.6</v>
      </c>
      <c r="N139" s="185">
        <v>0.5</v>
      </c>
      <c r="O139" s="185">
        <v>0.5</v>
      </c>
      <c r="P139" s="185">
        <v>0.6</v>
      </c>
      <c r="Q139" s="185">
        <v>0.6</v>
      </c>
      <c r="R139" s="185">
        <v>0.9</v>
      </c>
      <c r="S139" s="185">
        <v>0.6</v>
      </c>
      <c r="T139" s="19">
        <v>0.5</v>
      </c>
      <c r="U139" s="43">
        <v>0.3</v>
      </c>
      <c r="V139" s="34">
        <v>0.4</v>
      </c>
    </row>
    <row r="140" spans="1:22" ht="51">
      <c r="A140" s="9" t="s">
        <v>824</v>
      </c>
      <c r="B140" s="19">
        <v>4.8</v>
      </c>
      <c r="C140" s="28">
        <v>5</v>
      </c>
      <c r="D140" s="185">
        <v>4.6</v>
      </c>
      <c r="E140" s="185">
        <v>4.9</v>
      </c>
      <c r="F140" s="185">
        <v>4.2</v>
      </c>
      <c r="G140" s="185">
        <v>4.2</v>
      </c>
      <c r="H140" s="185">
        <v>4.1</v>
      </c>
      <c r="I140" s="185">
        <v>2.5</v>
      </c>
      <c r="J140" s="185">
        <v>2.1</v>
      </c>
      <c r="K140" s="185">
        <v>2.4</v>
      </c>
      <c r="L140" s="28">
        <v>2</v>
      </c>
      <c r="M140" s="185">
        <v>1.7</v>
      </c>
      <c r="N140" s="185">
        <v>1.4</v>
      </c>
      <c r="O140" s="185">
        <v>1.2</v>
      </c>
      <c r="P140" s="185">
        <v>1.4</v>
      </c>
      <c r="Q140" s="185">
        <v>1.2</v>
      </c>
      <c r="R140" s="187">
        <v>1.5</v>
      </c>
      <c r="S140" s="185">
        <v>0.9</v>
      </c>
      <c r="T140" s="19">
        <v>0.8</v>
      </c>
      <c r="U140" s="43">
        <v>0.6</v>
      </c>
      <c r="V140" s="34">
        <v>0.6</v>
      </c>
    </row>
    <row r="141" spans="1:22" ht="38.25">
      <c r="A141" s="9" t="s">
        <v>642</v>
      </c>
      <c r="B141" s="19">
        <v>35.1</v>
      </c>
      <c r="C141" s="185">
        <v>31</v>
      </c>
      <c r="D141" s="185">
        <v>32.3</v>
      </c>
      <c r="E141" s="185">
        <v>30.7</v>
      </c>
      <c r="F141" s="185">
        <v>32.1</v>
      </c>
      <c r="G141" s="185">
        <v>26.2</v>
      </c>
      <c r="H141" s="185">
        <v>24.6</v>
      </c>
      <c r="I141" s="185">
        <v>23.5</v>
      </c>
      <c r="J141" s="185">
        <v>24.2</v>
      </c>
      <c r="K141" s="185">
        <v>23.1</v>
      </c>
      <c r="L141" s="185">
        <v>24.3</v>
      </c>
      <c r="M141" s="185">
        <v>26.2</v>
      </c>
      <c r="N141" s="185">
        <v>28.3</v>
      </c>
      <c r="O141" s="185">
        <v>32.3</v>
      </c>
      <c r="P141" s="185">
        <v>34.1</v>
      </c>
      <c r="Q141" s="185">
        <v>40.6</v>
      </c>
      <c r="R141" s="185">
        <v>47.5</v>
      </c>
      <c r="S141" s="28">
        <v>49</v>
      </c>
      <c r="T141" s="19">
        <v>43.8</v>
      </c>
      <c r="U141" s="43">
        <v>43.7</v>
      </c>
      <c r="V141" s="34">
        <v>46.8</v>
      </c>
    </row>
    <row r="142" spans="1:22" ht="25.5">
      <c r="A142" s="9" t="s">
        <v>643</v>
      </c>
      <c r="B142" s="19">
        <v>14.3</v>
      </c>
      <c r="C142" s="185">
        <v>10.5</v>
      </c>
      <c r="D142" s="185">
        <v>9.5</v>
      </c>
      <c r="E142" s="185">
        <v>8.5</v>
      </c>
      <c r="F142" s="185">
        <v>8.9</v>
      </c>
      <c r="G142" s="185">
        <v>8.1</v>
      </c>
      <c r="H142" s="185">
        <v>8.1</v>
      </c>
      <c r="I142" s="185">
        <v>7.2</v>
      </c>
      <c r="J142" s="185">
        <v>7.8</v>
      </c>
      <c r="K142" s="185">
        <v>7.2</v>
      </c>
      <c r="L142" s="185">
        <v>7.4</v>
      </c>
      <c r="M142" s="185">
        <v>7.6</v>
      </c>
      <c r="N142" s="185">
        <v>8.1</v>
      </c>
      <c r="O142" s="185">
        <v>8.7</v>
      </c>
      <c r="P142" s="185">
        <v>9.5</v>
      </c>
      <c r="Q142" s="28">
        <v>10</v>
      </c>
      <c r="R142" s="185">
        <v>13.7</v>
      </c>
      <c r="S142" s="185">
        <v>15.1</v>
      </c>
      <c r="T142" s="19">
        <v>16.1</v>
      </c>
      <c r="U142" s="43">
        <v>14.7</v>
      </c>
      <c r="V142" s="34">
        <v>15.5</v>
      </c>
    </row>
    <row r="143" spans="1:22" ht="50.25" customHeight="1">
      <c r="A143" s="9" t="s">
        <v>372</v>
      </c>
      <c r="B143" s="19">
        <v>2</v>
      </c>
      <c r="C143" s="185">
        <v>1.9</v>
      </c>
      <c r="D143" s="185">
        <v>2.2</v>
      </c>
      <c r="E143" s="185">
        <v>3</v>
      </c>
      <c r="F143" s="185">
        <v>3.8</v>
      </c>
      <c r="G143" s="185">
        <v>4.3</v>
      </c>
      <c r="H143" s="185">
        <v>5.3</v>
      </c>
      <c r="I143" s="28">
        <v>6</v>
      </c>
      <c r="J143" s="185">
        <v>6.8</v>
      </c>
      <c r="K143" s="185">
        <v>6.2</v>
      </c>
      <c r="L143" s="185">
        <v>6.6</v>
      </c>
      <c r="M143" s="185">
        <v>7.5</v>
      </c>
      <c r="N143" s="185">
        <v>7.8</v>
      </c>
      <c r="O143" s="185">
        <v>8.2</v>
      </c>
      <c r="P143" s="185">
        <v>8.8</v>
      </c>
      <c r="Q143" s="185">
        <v>10.9</v>
      </c>
      <c r="R143" s="185">
        <v>13.8</v>
      </c>
      <c r="S143" s="28">
        <v>14</v>
      </c>
      <c r="T143" s="28">
        <v>14</v>
      </c>
      <c r="U143" s="16">
        <v>12.7</v>
      </c>
      <c r="V143" s="34">
        <v>13.1</v>
      </c>
    </row>
    <row r="144" spans="1:22" ht="48.75" customHeight="1">
      <c r="A144" s="9" t="s">
        <v>1087</v>
      </c>
      <c r="B144" s="19">
        <v>3.4</v>
      </c>
      <c r="C144" s="28">
        <v>3</v>
      </c>
      <c r="D144" s="185">
        <v>3.4</v>
      </c>
      <c r="E144" s="185">
        <v>4.1</v>
      </c>
      <c r="F144" s="185">
        <v>5.2</v>
      </c>
      <c r="G144" s="185">
        <v>5.7</v>
      </c>
      <c r="H144" s="185">
        <v>6.2</v>
      </c>
      <c r="I144" s="185">
        <v>6.1</v>
      </c>
      <c r="J144" s="185">
        <v>6.9</v>
      </c>
      <c r="K144" s="185">
        <v>6.4</v>
      </c>
      <c r="L144" s="185">
        <v>6.5</v>
      </c>
      <c r="M144" s="185">
        <v>6.7</v>
      </c>
      <c r="N144" s="185">
        <v>7.4</v>
      </c>
      <c r="O144" s="185">
        <v>7.9</v>
      </c>
      <c r="P144" s="185">
        <v>8.7</v>
      </c>
      <c r="Q144" s="185">
        <v>9.1</v>
      </c>
      <c r="R144" s="185">
        <v>12.5</v>
      </c>
      <c r="S144" s="185">
        <v>13.4</v>
      </c>
      <c r="T144" s="19">
        <v>14.5</v>
      </c>
      <c r="U144" s="43">
        <v>12.8</v>
      </c>
      <c r="V144" s="34">
        <v>13.7</v>
      </c>
    </row>
    <row r="145" spans="1:22" ht="41.25">
      <c r="A145" s="9" t="s">
        <v>936</v>
      </c>
      <c r="B145" s="19">
        <v>333</v>
      </c>
      <c r="C145" s="185">
        <v>280</v>
      </c>
      <c r="D145" s="185">
        <v>282</v>
      </c>
      <c r="E145" s="185">
        <v>264</v>
      </c>
      <c r="F145" s="185">
        <v>277</v>
      </c>
      <c r="G145" s="185">
        <v>232</v>
      </c>
      <c r="H145" s="185">
        <v>221</v>
      </c>
      <c r="I145" s="185">
        <v>208</v>
      </c>
      <c r="J145" s="185">
        <v>217</v>
      </c>
      <c r="K145" s="185">
        <v>207</v>
      </c>
      <c r="L145" s="185">
        <v>217</v>
      </c>
      <c r="M145" s="185">
        <v>233</v>
      </c>
      <c r="N145" s="187">
        <v>252</v>
      </c>
      <c r="O145" s="187">
        <v>285</v>
      </c>
      <c r="P145" s="187">
        <v>304</v>
      </c>
      <c r="Q145" s="455">
        <v>353</v>
      </c>
      <c r="R145" s="455">
        <v>429</v>
      </c>
      <c r="S145" s="455">
        <v>449</v>
      </c>
      <c r="T145" s="358">
        <v>419</v>
      </c>
      <c r="U145" s="43">
        <v>409</v>
      </c>
      <c r="V145" s="34">
        <v>436</v>
      </c>
    </row>
    <row r="146" spans="1:22" ht="41.25">
      <c r="A146" s="9" t="s">
        <v>937</v>
      </c>
      <c r="B146" s="19">
        <v>321</v>
      </c>
      <c r="C146" s="185">
        <v>284</v>
      </c>
      <c r="D146" s="185">
        <v>298</v>
      </c>
      <c r="E146" s="185">
        <v>284</v>
      </c>
      <c r="F146" s="185">
        <v>297</v>
      </c>
      <c r="G146" s="185">
        <v>242</v>
      </c>
      <c r="H146" s="185">
        <v>228</v>
      </c>
      <c r="I146" s="185">
        <v>217</v>
      </c>
      <c r="J146" s="185">
        <v>225</v>
      </c>
      <c r="K146" s="185">
        <v>216</v>
      </c>
      <c r="L146" s="185">
        <v>227</v>
      </c>
      <c r="M146" s="185">
        <v>247</v>
      </c>
      <c r="N146" s="187">
        <v>267</v>
      </c>
      <c r="O146" s="455">
        <v>306</v>
      </c>
      <c r="P146" s="455">
        <v>325</v>
      </c>
      <c r="Q146" s="455">
        <v>387</v>
      </c>
      <c r="R146" s="455">
        <v>453</v>
      </c>
      <c r="S146" s="455">
        <v>467</v>
      </c>
      <c r="T146" s="358">
        <v>417</v>
      </c>
      <c r="U146" s="43">
        <v>415</v>
      </c>
      <c r="V146" s="34">
        <v>443</v>
      </c>
    </row>
    <row r="147" spans="1:22" ht="41.25">
      <c r="A147" s="9" t="s">
        <v>111</v>
      </c>
      <c r="B147" s="19">
        <v>368</v>
      </c>
      <c r="C147" s="185">
        <v>266</v>
      </c>
      <c r="D147" s="185">
        <v>237</v>
      </c>
      <c r="E147" s="185">
        <v>211</v>
      </c>
      <c r="F147" s="185">
        <v>222</v>
      </c>
      <c r="G147" s="185">
        <v>203</v>
      </c>
      <c r="H147" s="185">
        <v>203</v>
      </c>
      <c r="I147" s="185">
        <v>182</v>
      </c>
      <c r="J147" s="185">
        <v>197</v>
      </c>
      <c r="K147" s="185">
        <v>182</v>
      </c>
      <c r="L147" s="185">
        <v>189</v>
      </c>
      <c r="M147" s="185">
        <v>195</v>
      </c>
      <c r="N147" s="455">
        <v>211</v>
      </c>
      <c r="O147" s="455">
        <v>227</v>
      </c>
      <c r="P147" s="455">
        <v>246</v>
      </c>
      <c r="Q147" s="455">
        <v>262</v>
      </c>
      <c r="R147" s="455">
        <v>361</v>
      </c>
      <c r="S147" s="455">
        <v>399</v>
      </c>
      <c r="T147" s="358">
        <v>425</v>
      </c>
      <c r="U147" s="43">
        <v>392</v>
      </c>
      <c r="V147" s="34">
        <v>416</v>
      </c>
    </row>
    <row r="148" spans="1:22" ht="51">
      <c r="A148" s="27" t="s">
        <v>1658</v>
      </c>
      <c r="B148" s="19">
        <v>49.4</v>
      </c>
      <c r="C148" s="185">
        <v>41.5</v>
      </c>
      <c r="D148" s="185">
        <v>41.8</v>
      </c>
      <c r="E148" s="185">
        <v>39.2</v>
      </c>
      <c r="F148" s="28">
        <v>41</v>
      </c>
      <c r="G148" s="185">
        <v>34.3</v>
      </c>
      <c r="H148" s="185">
        <v>32.7</v>
      </c>
      <c r="I148" s="185">
        <v>30.7</v>
      </c>
      <c r="J148" s="28">
        <v>32</v>
      </c>
      <c r="K148" s="185">
        <v>30.3</v>
      </c>
      <c r="L148" s="185">
        <v>31.7</v>
      </c>
      <c r="M148" s="185">
        <v>33.8</v>
      </c>
      <c r="N148" s="185">
        <v>36.4</v>
      </c>
      <c r="O148" s="28">
        <v>41</v>
      </c>
      <c r="P148" s="185">
        <v>43.6</v>
      </c>
      <c r="Q148" s="185">
        <v>50.6</v>
      </c>
      <c r="R148" s="185">
        <v>61.2</v>
      </c>
      <c r="S148" s="185">
        <v>64.1</v>
      </c>
      <c r="T148" s="19">
        <v>59.9</v>
      </c>
      <c r="U148" s="43">
        <v>58.4</v>
      </c>
      <c r="V148" s="34">
        <v>62.3</v>
      </c>
    </row>
    <row r="149" spans="1:22" ht="12.75">
      <c r="A149" s="54" t="s">
        <v>1659</v>
      </c>
      <c r="B149" s="185"/>
      <c r="D149" s="15">
        <v>15</v>
      </c>
      <c r="E149" s="185">
        <v>10.7</v>
      </c>
      <c r="F149" s="185">
        <v>9.1</v>
      </c>
      <c r="G149" s="185">
        <v>5.9</v>
      </c>
      <c r="H149" s="185">
        <v>4.6</v>
      </c>
      <c r="I149" s="185">
        <v>3.5</v>
      </c>
      <c r="J149" s="185">
        <v>3.3</v>
      </c>
      <c r="K149" s="185">
        <v>3.5</v>
      </c>
      <c r="L149" s="185">
        <v>3.1</v>
      </c>
      <c r="M149" s="185">
        <v>3.1</v>
      </c>
      <c r="N149" s="185">
        <v>3.2</v>
      </c>
      <c r="O149" s="28">
        <v>3</v>
      </c>
      <c r="P149" s="28">
        <v>3</v>
      </c>
      <c r="Q149" s="185">
        <v>3.2</v>
      </c>
      <c r="R149" s="185">
        <v>3.3</v>
      </c>
      <c r="S149" s="185">
        <v>3.2</v>
      </c>
      <c r="T149" s="19">
        <v>3.2</v>
      </c>
      <c r="U149" s="43">
        <v>3.5</v>
      </c>
      <c r="V149" s="34">
        <v>4.3</v>
      </c>
    </row>
    <row r="150" spans="1:22" ht="12.75">
      <c r="A150" s="165" t="s">
        <v>1660</v>
      </c>
      <c r="B150" s="185"/>
      <c r="D150" s="185">
        <v>11.7</v>
      </c>
      <c r="E150" s="185">
        <v>8.5</v>
      </c>
      <c r="F150" s="185">
        <v>7.1</v>
      </c>
      <c r="G150" s="185">
        <v>4.7</v>
      </c>
      <c r="H150" s="185">
        <v>3.4</v>
      </c>
      <c r="I150" s="185">
        <v>2.6</v>
      </c>
      <c r="J150" s="185">
        <v>2.4</v>
      </c>
      <c r="K150" s="185">
        <v>2.4</v>
      </c>
      <c r="L150" s="185">
        <v>1.9</v>
      </c>
      <c r="M150" s="185">
        <v>1.9</v>
      </c>
      <c r="N150" s="185">
        <v>1.9</v>
      </c>
      <c r="O150" s="185">
        <v>1.7</v>
      </c>
      <c r="P150" s="185">
        <v>1.5</v>
      </c>
      <c r="Q150" s="185">
        <v>1.8</v>
      </c>
      <c r="R150" s="185">
        <v>2.1</v>
      </c>
      <c r="S150" s="185">
        <v>1.7</v>
      </c>
      <c r="T150" s="19">
        <v>1.3</v>
      </c>
      <c r="U150" s="48">
        <v>2</v>
      </c>
      <c r="V150" s="34">
        <v>2.7</v>
      </c>
    </row>
    <row r="151" spans="1:22" ht="25.5">
      <c r="A151" s="165" t="s">
        <v>70</v>
      </c>
      <c r="B151" s="185"/>
      <c r="D151" s="185">
        <v>3.3</v>
      </c>
      <c r="E151" s="185">
        <v>2.1</v>
      </c>
      <c r="F151" s="28">
        <v>2</v>
      </c>
      <c r="G151" s="185">
        <v>1.2</v>
      </c>
      <c r="H151" s="185">
        <v>1.2</v>
      </c>
      <c r="I151" s="185">
        <v>0.8</v>
      </c>
      <c r="J151" s="185">
        <v>0.9</v>
      </c>
      <c r="K151" s="185">
        <v>1.1</v>
      </c>
      <c r="L151" s="185">
        <v>1.2</v>
      </c>
      <c r="M151" s="185">
        <v>1.2</v>
      </c>
      <c r="N151" s="185">
        <v>1.3</v>
      </c>
      <c r="O151" s="185">
        <v>1.3</v>
      </c>
      <c r="P151" s="185">
        <v>1.5</v>
      </c>
      <c r="Q151" s="185">
        <v>1.4</v>
      </c>
      <c r="R151" s="185">
        <v>1.2</v>
      </c>
      <c r="S151" s="185">
        <v>1.5</v>
      </c>
      <c r="T151" s="19">
        <v>1.9</v>
      </c>
      <c r="U151" s="43">
        <v>1.5</v>
      </c>
      <c r="V151" s="34">
        <v>1.5</v>
      </c>
    </row>
    <row r="152" spans="1:22" ht="12.75">
      <c r="A152" s="54" t="s">
        <v>1914</v>
      </c>
      <c r="B152" s="185"/>
      <c r="D152" s="28">
        <v>7</v>
      </c>
      <c r="E152" s="185">
        <v>4.1</v>
      </c>
      <c r="F152" s="28">
        <v>4</v>
      </c>
      <c r="G152" s="185">
        <v>2.9</v>
      </c>
      <c r="H152" s="185">
        <v>2.8</v>
      </c>
      <c r="I152" s="185">
        <v>2.6</v>
      </c>
      <c r="J152" s="185">
        <v>2.8</v>
      </c>
      <c r="K152" s="185">
        <v>2.8</v>
      </c>
      <c r="L152" s="28">
        <v>3</v>
      </c>
      <c r="M152" s="28">
        <v>3</v>
      </c>
      <c r="N152" s="28">
        <v>3</v>
      </c>
      <c r="O152" s="185">
        <v>3.2</v>
      </c>
      <c r="P152" s="185">
        <v>2.8</v>
      </c>
      <c r="Q152" s="185">
        <v>2.9</v>
      </c>
      <c r="R152" s="28">
        <v>3</v>
      </c>
      <c r="S152" s="185">
        <v>2.7</v>
      </c>
      <c r="T152" s="19">
        <v>2.2</v>
      </c>
      <c r="U152" s="59">
        <v>2</v>
      </c>
      <c r="V152" s="34">
        <v>2.1</v>
      </c>
    </row>
    <row r="153" spans="1:22" ht="12.75">
      <c r="A153" s="54" t="s">
        <v>71</v>
      </c>
      <c r="B153" s="185"/>
      <c r="D153" s="187">
        <v>10.2</v>
      </c>
      <c r="E153" s="187">
        <v>11</v>
      </c>
      <c r="F153" s="187">
        <v>14.8</v>
      </c>
      <c r="G153" s="187">
        <v>14.6</v>
      </c>
      <c r="H153" s="187">
        <v>16.1</v>
      </c>
      <c r="I153" s="187">
        <v>17.9</v>
      </c>
      <c r="J153" s="187">
        <v>19.9</v>
      </c>
      <c r="K153" s="187">
        <v>19.3</v>
      </c>
      <c r="L153" s="187">
        <v>20.9</v>
      </c>
      <c r="M153" s="187">
        <v>23.2</v>
      </c>
      <c r="N153" s="187">
        <v>25.6</v>
      </c>
      <c r="O153" s="15">
        <v>30</v>
      </c>
      <c r="P153" s="15">
        <v>33</v>
      </c>
      <c r="Q153" s="187">
        <v>39.6</v>
      </c>
      <c r="R153" s="187">
        <v>50.7</v>
      </c>
      <c r="S153" s="185">
        <v>53.9</v>
      </c>
      <c r="T153" s="19">
        <v>52.5</v>
      </c>
      <c r="U153" s="43">
        <v>50.4</v>
      </c>
      <c r="V153" s="34">
        <v>53.3</v>
      </c>
    </row>
    <row r="154" spans="1:22" ht="12.75">
      <c r="A154" s="9" t="s">
        <v>72</v>
      </c>
      <c r="B154" s="19">
        <v>828</v>
      </c>
      <c r="C154" s="185">
        <v>682</v>
      </c>
      <c r="D154" s="185">
        <v>682</v>
      </c>
      <c r="E154" s="185">
        <v>611</v>
      </c>
      <c r="F154" s="185">
        <v>602</v>
      </c>
      <c r="G154" s="185">
        <v>482</v>
      </c>
      <c r="H154" s="185">
        <v>430</v>
      </c>
      <c r="I154" s="185">
        <v>388</v>
      </c>
      <c r="J154" s="185">
        <v>390</v>
      </c>
      <c r="K154" s="185">
        <v>373</v>
      </c>
      <c r="L154" s="185">
        <v>382</v>
      </c>
      <c r="M154" s="185">
        <v>396</v>
      </c>
      <c r="N154" s="185">
        <v>427</v>
      </c>
      <c r="O154" s="185">
        <v>477</v>
      </c>
      <c r="P154" s="185">
        <v>515</v>
      </c>
      <c r="Q154" s="185">
        <v>609</v>
      </c>
      <c r="R154" s="185">
        <v>722</v>
      </c>
      <c r="S154" s="185">
        <v>768</v>
      </c>
      <c r="T154" s="19">
        <v>702</v>
      </c>
      <c r="U154" s="43">
        <v>717</v>
      </c>
      <c r="V154" s="34">
        <v>786</v>
      </c>
    </row>
    <row r="155" spans="1:22" ht="25.5">
      <c r="A155" s="9" t="s">
        <v>553</v>
      </c>
      <c r="B155" s="19">
        <v>59.7</v>
      </c>
      <c r="C155" s="185">
        <v>60.8</v>
      </c>
      <c r="D155" s="185">
        <v>61.3</v>
      </c>
      <c r="E155" s="185">
        <v>64.2</v>
      </c>
      <c r="F155" s="185">
        <v>68.2</v>
      </c>
      <c r="G155" s="185">
        <v>71.2</v>
      </c>
      <c r="H155" s="185">
        <v>75.9</v>
      </c>
      <c r="I155" s="185">
        <v>79.1</v>
      </c>
      <c r="J155" s="185">
        <v>82.1</v>
      </c>
      <c r="K155" s="185">
        <v>81.1</v>
      </c>
      <c r="L155" s="185">
        <v>83.1</v>
      </c>
      <c r="M155" s="185">
        <v>85.3</v>
      </c>
      <c r="N155" s="185">
        <v>85.4</v>
      </c>
      <c r="O155" s="28">
        <v>86</v>
      </c>
      <c r="P155" s="185">
        <v>84.5</v>
      </c>
      <c r="Q155" s="185">
        <v>83.1</v>
      </c>
      <c r="R155" s="185">
        <v>84.7</v>
      </c>
      <c r="S155" s="185">
        <v>83.4</v>
      </c>
      <c r="T155" s="19">
        <v>85.3</v>
      </c>
      <c r="U155" s="43">
        <v>81.5</v>
      </c>
      <c r="V155" s="34">
        <v>79.3</v>
      </c>
    </row>
    <row r="156" spans="1:22" ht="25.5">
      <c r="A156" s="9" t="s">
        <v>554</v>
      </c>
      <c r="B156" s="19">
        <v>42</v>
      </c>
      <c r="C156" s="185">
        <v>37</v>
      </c>
      <c r="D156" s="185">
        <v>33</v>
      </c>
      <c r="E156" s="185">
        <v>31</v>
      </c>
      <c r="F156" s="185">
        <v>30</v>
      </c>
      <c r="G156" s="185">
        <v>24</v>
      </c>
      <c r="H156" s="185">
        <v>23</v>
      </c>
      <c r="I156" s="185">
        <v>13</v>
      </c>
      <c r="J156" s="185">
        <v>11</v>
      </c>
      <c r="K156" s="185">
        <v>11</v>
      </c>
      <c r="L156" s="185">
        <v>10</v>
      </c>
      <c r="M156" s="185">
        <v>8</v>
      </c>
      <c r="N156" s="185">
        <v>7</v>
      </c>
      <c r="O156" s="185">
        <v>7</v>
      </c>
      <c r="P156" s="185">
        <v>9</v>
      </c>
      <c r="Q156" s="185">
        <v>8</v>
      </c>
      <c r="R156" s="185">
        <v>14</v>
      </c>
      <c r="S156" s="185">
        <v>9</v>
      </c>
      <c r="T156" s="52">
        <v>6</v>
      </c>
      <c r="U156" s="43">
        <v>5</v>
      </c>
      <c r="V156" s="34">
        <v>6</v>
      </c>
    </row>
    <row r="157" spans="1:22" ht="38.25">
      <c r="A157" s="9" t="s">
        <v>1784</v>
      </c>
      <c r="B157" s="19">
        <v>56.6</v>
      </c>
      <c r="C157" s="185">
        <v>56.1</v>
      </c>
      <c r="D157" s="185">
        <v>57.9</v>
      </c>
      <c r="E157" s="185">
        <v>57.6</v>
      </c>
      <c r="F157" s="185">
        <v>58.5</v>
      </c>
      <c r="G157" s="185">
        <v>59.3</v>
      </c>
      <c r="H157" s="185">
        <v>58.9</v>
      </c>
      <c r="I157" s="185">
        <v>61.9</v>
      </c>
      <c r="J157" s="185">
        <v>61.7</v>
      </c>
      <c r="K157" s="185">
        <v>67.1</v>
      </c>
      <c r="L157" s="185">
        <v>67.5</v>
      </c>
      <c r="M157" s="28">
        <v>69</v>
      </c>
      <c r="N157" s="185">
        <v>71.4</v>
      </c>
      <c r="O157" s="185">
        <v>74.6</v>
      </c>
      <c r="P157" s="185">
        <v>69.3</v>
      </c>
      <c r="Q157" s="185">
        <v>70.8</v>
      </c>
      <c r="R157" s="185">
        <v>66.2</v>
      </c>
      <c r="S157" s="185">
        <v>68.9</v>
      </c>
      <c r="T157" s="19">
        <v>81.9</v>
      </c>
      <c r="U157" s="95">
        <v>69.1</v>
      </c>
      <c r="V157" s="34">
        <v>59.5</v>
      </c>
    </row>
    <row r="158" spans="1:22" ht="24.75" customHeight="1">
      <c r="A158" s="9" t="s">
        <v>677</v>
      </c>
      <c r="B158" s="19">
        <v>70</v>
      </c>
      <c r="C158" s="185">
        <v>61</v>
      </c>
      <c r="D158" s="185">
        <v>65</v>
      </c>
      <c r="E158" s="185">
        <v>78</v>
      </c>
      <c r="F158" s="185">
        <v>90</v>
      </c>
      <c r="G158" s="185">
        <v>93</v>
      </c>
      <c r="H158" s="185">
        <v>102</v>
      </c>
      <c r="I158" s="185">
        <v>104</v>
      </c>
      <c r="J158" s="185">
        <v>114</v>
      </c>
      <c r="K158" s="185">
        <v>106</v>
      </c>
      <c r="L158" s="185">
        <v>108</v>
      </c>
      <c r="M158" s="185">
        <v>113</v>
      </c>
      <c r="N158" s="185">
        <v>115</v>
      </c>
      <c r="O158" s="185">
        <v>116</v>
      </c>
      <c r="P158" s="185">
        <v>127</v>
      </c>
      <c r="Q158" s="185">
        <v>144</v>
      </c>
      <c r="R158" s="185">
        <v>190</v>
      </c>
      <c r="S158" s="185">
        <v>200</v>
      </c>
      <c r="T158" s="19">
        <v>210</v>
      </c>
      <c r="U158" s="43">
        <v>192</v>
      </c>
      <c r="V158" s="34">
        <v>201</v>
      </c>
    </row>
    <row r="159" spans="1:22" ht="38.25">
      <c r="A159" s="9" t="s">
        <v>356</v>
      </c>
      <c r="B159" s="19">
        <v>77.4</v>
      </c>
      <c r="C159" s="185">
        <v>80.1</v>
      </c>
      <c r="D159" s="185">
        <v>85.5</v>
      </c>
      <c r="E159" s="185">
        <v>91.5</v>
      </c>
      <c r="F159" s="185">
        <v>99.7</v>
      </c>
      <c r="G159" s="185">
        <v>107.4</v>
      </c>
      <c r="H159" s="185">
        <v>112.4</v>
      </c>
      <c r="I159" s="185">
        <v>116.3</v>
      </c>
      <c r="J159" s="185">
        <v>120.8</v>
      </c>
      <c r="K159" s="185">
        <v>118.8</v>
      </c>
      <c r="L159" s="185">
        <v>120.4</v>
      </c>
      <c r="M159" s="185">
        <v>125.7</v>
      </c>
      <c r="N159" s="185">
        <v>131.9</v>
      </c>
      <c r="O159" s="185">
        <v>138.5</v>
      </c>
      <c r="P159" s="185">
        <v>138.3</v>
      </c>
      <c r="Q159" s="185">
        <v>138.7</v>
      </c>
      <c r="R159" s="185">
        <v>138.8</v>
      </c>
      <c r="S159" s="185">
        <v>136.7</v>
      </c>
      <c r="T159" s="19">
        <v>135.9</v>
      </c>
      <c r="U159" s="43">
        <v>132.6</v>
      </c>
      <c r="V159" s="34">
        <v>132.9</v>
      </c>
    </row>
    <row r="160" spans="1:22" ht="25.5">
      <c r="A160" s="9" t="s">
        <v>237</v>
      </c>
      <c r="B160" s="185"/>
      <c r="C160" s="185"/>
      <c r="E160" s="185">
        <v>87.9</v>
      </c>
      <c r="F160" s="185">
        <v>80.8</v>
      </c>
      <c r="G160" s="185">
        <v>68.7</v>
      </c>
      <c r="H160" s="185">
        <v>54.6</v>
      </c>
      <c r="I160" s="185">
        <v>47.9</v>
      </c>
      <c r="J160" s="185">
        <v>44.2</v>
      </c>
      <c r="K160" s="185">
        <v>41.1</v>
      </c>
      <c r="L160" s="185">
        <v>38.7</v>
      </c>
      <c r="M160" s="185">
        <v>34.1</v>
      </c>
      <c r="N160" s="185">
        <v>28.6</v>
      </c>
      <c r="O160" s="185">
        <v>23.2</v>
      </c>
      <c r="P160" s="185">
        <v>20.4</v>
      </c>
      <c r="Q160" s="28">
        <v>17</v>
      </c>
      <c r="R160" s="185">
        <v>16.4</v>
      </c>
      <c r="S160" s="185">
        <v>14.1</v>
      </c>
      <c r="T160" s="19">
        <v>12.8</v>
      </c>
      <c r="U160" s="43">
        <v>11.6</v>
      </c>
      <c r="V160" s="34">
        <v>11.4</v>
      </c>
    </row>
    <row r="161" spans="1:22" ht="38.25">
      <c r="A161" s="9" t="s">
        <v>238</v>
      </c>
      <c r="B161" s="185"/>
      <c r="C161" s="185"/>
      <c r="E161" s="28">
        <v>97</v>
      </c>
      <c r="F161" s="185">
        <v>90.1</v>
      </c>
      <c r="G161" s="185">
        <v>76.6</v>
      </c>
      <c r="H161" s="185">
        <v>59.3</v>
      </c>
      <c r="I161" s="185">
        <v>50.8</v>
      </c>
      <c r="J161" s="185">
        <v>47.9</v>
      </c>
      <c r="K161" s="185">
        <v>45.2</v>
      </c>
      <c r="L161" s="185">
        <v>44.3</v>
      </c>
      <c r="M161" s="185">
        <v>40.1</v>
      </c>
      <c r="N161" s="185">
        <v>40.1</v>
      </c>
      <c r="O161" s="185">
        <v>38.9</v>
      </c>
      <c r="P161" s="28">
        <v>35</v>
      </c>
      <c r="Q161" s="185">
        <v>36.1</v>
      </c>
      <c r="R161" s="185">
        <v>39.2</v>
      </c>
      <c r="S161" s="185">
        <v>39.5</v>
      </c>
      <c r="T161" s="19">
        <v>33.9</v>
      </c>
      <c r="U161" s="43">
        <v>29.7</v>
      </c>
      <c r="V161" s="34">
        <v>28.7</v>
      </c>
    </row>
    <row r="162" spans="1:22" ht="25.5">
      <c r="A162" s="9" t="s">
        <v>2166</v>
      </c>
      <c r="B162" s="19">
        <v>395.8</v>
      </c>
      <c r="C162" s="185">
        <v>303.1</v>
      </c>
      <c r="D162" s="185">
        <v>296.3</v>
      </c>
      <c r="E162" s="28">
        <v>194</v>
      </c>
      <c r="F162" s="28">
        <v>218</v>
      </c>
      <c r="G162" s="185">
        <v>152.2</v>
      </c>
      <c r="H162" s="185">
        <v>154.7</v>
      </c>
      <c r="I162" s="185">
        <v>123.2</v>
      </c>
      <c r="J162" s="185">
        <v>109.3</v>
      </c>
      <c r="K162" s="185">
        <v>133.8</v>
      </c>
      <c r="L162" s="185">
        <v>117.5</v>
      </c>
      <c r="M162" s="185">
        <v>82.2</v>
      </c>
      <c r="N162" s="185">
        <v>88.5</v>
      </c>
      <c r="O162" s="185">
        <v>70.1</v>
      </c>
      <c r="P162" s="28">
        <v>73</v>
      </c>
      <c r="Q162" s="185">
        <v>73.4</v>
      </c>
      <c r="R162" s="185">
        <v>88.3</v>
      </c>
      <c r="S162" s="185">
        <v>67.6</v>
      </c>
      <c r="T162" s="19">
        <v>77.2</v>
      </c>
      <c r="U162" s="38">
        <v>67.8</v>
      </c>
      <c r="V162" s="34">
        <v>60.5</v>
      </c>
    </row>
    <row r="163" spans="1:22" ht="25.5">
      <c r="A163" s="9" t="s">
        <v>2167</v>
      </c>
      <c r="B163" s="19">
        <v>147.1</v>
      </c>
      <c r="C163" s="185">
        <v>95.7</v>
      </c>
      <c r="D163" s="185">
        <v>60.3</v>
      </c>
      <c r="E163" s="185">
        <v>42.1</v>
      </c>
      <c r="F163" s="185">
        <v>28.2</v>
      </c>
      <c r="G163" s="28">
        <v>20</v>
      </c>
      <c r="H163" s="185">
        <v>11.1</v>
      </c>
      <c r="I163" s="185">
        <v>7.7</v>
      </c>
      <c r="J163" s="185">
        <v>4.4</v>
      </c>
      <c r="K163" s="185">
        <v>6.8</v>
      </c>
      <c r="L163" s="185">
        <v>5.7</v>
      </c>
      <c r="M163" s="185">
        <v>7.3</v>
      </c>
      <c r="N163" s="185">
        <v>7.7</v>
      </c>
      <c r="O163" s="185">
        <v>7.3</v>
      </c>
      <c r="P163" s="28">
        <v>5</v>
      </c>
      <c r="Q163" s="28">
        <v>20</v>
      </c>
      <c r="R163" s="185">
        <v>26.1</v>
      </c>
      <c r="S163" s="187">
        <v>28.3</v>
      </c>
      <c r="T163" s="19">
        <v>19.6</v>
      </c>
      <c r="U163" s="28">
        <v>23</v>
      </c>
      <c r="V163" s="34">
        <v>45</v>
      </c>
    </row>
    <row r="164" spans="1:22" ht="25.5">
      <c r="A164" s="9" t="s">
        <v>2168</v>
      </c>
      <c r="B164" s="19">
        <v>17.4</v>
      </c>
      <c r="C164" s="185">
        <v>8.2</v>
      </c>
      <c r="D164" s="185">
        <v>14.3</v>
      </c>
      <c r="E164" s="185">
        <v>12.4</v>
      </c>
      <c r="F164" s="185">
        <v>9.7</v>
      </c>
      <c r="G164" s="185">
        <v>9.2</v>
      </c>
      <c r="H164" s="185">
        <v>8.2</v>
      </c>
      <c r="I164" s="185">
        <v>7.3</v>
      </c>
      <c r="J164" s="185">
        <v>8.8</v>
      </c>
      <c r="K164" s="185">
        <v>9.5</v>
      </c>
      <c r="L164" s="185">
        <v>7.6</v>
      </c>
      <c r="M164" s="28">
        <v>7</v>
      </c>
      <c r="N164" s="185">
        <v>7.8</v>
      </c>
      <c r="O164" s="185">
        <v>8.1</v>
      </c>
      <c r="P164" s="28">
        <v>7</v>
      </c>
      <c r="Q164" s="28">
        <v>9</v>
      </c>
      <c r="R164" s="185">
        <v>7.9</v>
      </c>
      <c r="S164" s="185">
        <v>8.1</v>
      </c>
      <c r="T164" s="19">
        <v>6.3</v>
      </c>
      <c r="U164" s="43">
        <v>8.7</v>
      </c>
      <c r="V164" s="34">
        <v>9.5</v>
      </c>
    </row>
    <row r="165" spans="1:22" ht="38.25">
      <c r="A165" s="9" t="s">
        <v>155</v>
      </c>
      <c r="B165" s="19">
        <v>62.5</v>
      </c>
      <c r="C165" s="185">
        <v>39.6</v>
      </c>
      <c r="D165" s="185">
        <v>47.3</v>
      </c>
      <c r="E165" s="185">
        <v>39.4</v>
      </c>
      <c r="F165" s="185">
        <v>36.1</v>
      </c>
      <c r="G165" s="28">
        <v>21</v>
      </c>
      <c r="H165" s="185">
        <v>27.1</v>
      </c>
      <c r="I165" s="185">
        <v>21.3</v>
      </c>
      <c r="J165" s="28">
        <v>28</v>
      </c>
      <c r="K165" s="185">
        <v>24.8</v>
      </c>
      <c r="L165" s="185">
        <v>21.8</v>
      </c>
      <c r="M165" s="28">
        <v>22</v>
      </c>
      <c r="N165" s="185">
        <v>20.7</v>
      </c>
      <c r="O165" s="185">
        <v>18.7</v>
      </c>
      <c r="P165" s="185">
        <v>20.2</v>
      </c>
      <c r="Q165" s="185">
        <v>22.5</v>
      </c>
      <c r="R165" s="185">
        <v>31.7</v>
      </c>
      <c r="S165" s="185">
        <v>25.3</v>
      </c>
      <c r="T165" s="19">
        <v>22.5</v>
      </c>
      <c r="U165" s="38">
        <v>26.8</v>
      </c>
      <c r="V165" s="34">
        <v>25.2</v>
      </c>
    </row>
    <row r="166" spans="1:22" ht="25.5">
      <c r="A166" s="9" t="s">
        <v>467</v>
      </c>
      <c r="B166" s="19">
        <v>80.1</v>
      </c>
      <c r="C166" s="185">
        <v>56.3</v>
      </c>
      <c r="D166" s="185">
        <v>45.3</v>
      </c>
      <c r="E166" s="185">
        <v>33.5</v>
      </c>
      <c r="F166" s="185">
        <v>23.4</v>
      </c>
      <c r="G166" s="185">
        <v>15.5</v>
      </c>
      <c r="H166" s="185">
        <v>13.6</v>
      </c>
      <c r="I166" s="185">
        <v>11.4</v>
      </c>
      <c r="J166" s="28">
        <v>12</v>
      </c>
      <c r="K166" s="185">
        <v>12.1</v>
      </c>
      <c r="L166" s="28">
        <v>13</v>
      </c>
      <c r="M166" s="185">
        <v>10.4</v>
      </c>
      <c r="N166" s="28">
        <v>9</v>
      </c>
      <c r="O166" s="185">
        <v>9.8</v>
      </c>
      <c r="P166" s="185">
        <v>12.6</v>
      </c>
      <c r="Q166" s="185">
        <v>12.9</v>
      </c>
      <c r="R166" s="185">
        <v>12.3</v>
      </c>
      <c r="S166" s="185">
        <v>8.4</v>
      </c>
      <c r="T166" s="19">
        <v>11.2</v>
      </c>
      <c r="U166" s="43">
        <v>13.4</v>
      </c>
      <c r="V166" s="34">
        <v>8.7</v>
      </c>
    </row>
    <row r="167" spans="1:22" ht="51.75" customHeight="1">
      <c r="A167" s="188" t="s">
        <v>754</v>
      </c>
      <c r="B167" s="19">
        <v>140.8</v>
      </c>
      <c r="C167" s="185">
        <v>139.3</v>
      </c>
      <c r="D167" s="185">
        <v>84.6</v>
      </c>
      <c r="E167" s="185">
        <v>61.1</v>
      </c>
      <c r="F167" s="185">
        <v>62.7</v>
      </c>
      <c r="G167" s="185">
        <v>63.9</v>
      </c>
      <c r="H167" s="185">
        <v>81.7</v>
      </c>
      <c r="I167" s="187">
        <v>42.3</v>
      </c>
      <c r="J167" s="185">
        <v>110.1</v>
      </c>
      <c r="K167" s="185">
        <v>105.6</v>
      </c>
      <c r="L167" s="185">
        <v>138.9</v>
      </c>
      <c r="M167" s="185">
        <v>92.8</v>
      </c>
      <c r="N167" s="185">
        <v>227.1</v>
      </c>
      <c r="O167" s="185">
        <v>202.8</v>
      </c>
      <c r="P167" s="185">
        <v>161.3</v>
      </c>
      <c r="Q167" s="28">
        <v>161</v>
      </c>
      <c r="R167" s="185">
        <v>151.8</v>
      </c>
      <c r="S167" s="185">
        <v>216.2</v>
      </c>
      <c r="T167" s="19">
        <v>154.6</v>
      </c>
      <c r="U167" s="43">
        <v>219.7</v>
      </c>
      <c r="V167" s="34">
        <v>154.9</v>
      </c>
    </row>
    <row r="168" spans="1:22" ht="51" customHeight="1">
      <c r="A168" s="27" t="s">
        <v>755</v>
      </c>
      <c r="B168" s="19">
        <v>30.5</v>
      </c>
      <c r="C168" s="185">
        <v>22.8</v>
      </c>
      <c r="D168" s="28">
        <v>11</v>
      </c>
      <c r="E168" s="185">
        <v>45.4</v>
      </c>
      <c r="F168" s="185">
        <v>13.5</v>
      </c>
      <c r="G168" s="185">
        <v>11.5</v>
      </c>
      <c r="H168" s="185">
        <v>16.2</v>
      </c>
      <c r="I168" s="185">
        <v>20.9</v>
      </c>
      <c r="J168" s="185">
        <v>8.3</v>
      </c>
      <c r="K168" s="185">
        <v>18.2</v>
      </c>
      <c r="L168" s="185">
        <v>34.4</v>
      </c>
      <c r="M168" s="185">
        <v>42.2</v>
      </c>
      <c r="N168" s="185">
        <v>16.2</v>
      </c>
      <c r="O168" s="185">
        <v>30.6</v>
      </c>
      <c r="P168" s="185">
        <v>11.5</v>
      </c>
      <c r="Q168" s="185">
        <v>23.8</v>
      </c>
      <c r="R168" s="185">
        <v>22.7</v>
      </c>
      <c r="S168" s="185">
        <v>38.5</v>
      </c>
      <c r="T168" s="19">
        <v>11.7</v>
      </c>
      <c r="U168" s="43">
        <v>60.4</v>
      </c>
      <c r="V168" s="34">
        <v>10.8</v>
      </c>
    </row>
    <row r="169" spans="1:22" ht="51">
      <c r="A169" s="127" t="s">
        <v>756</v>
      </c>
      <c r="B169" s="19">
        <v>13.9</v>
      </c>
      <c r="C169" s="185">
        <v>8.4</v>
      </c>
      <c r="D169" s="185">
        <v>12.4</v>
      </c>
      <c r="E169" s="185">
        <v>8.4</v>
      </c>
      <c r="F169" s="28">
        <v>3</v>
      </c>
      <c r="G169" s="28">
        <v>3</v>
      </c>
      <c r="H169" s="185">
        <v>1.8</v>
      </c>
      <c r="I169" s="185">
        <v>1.3</v>
      </c>
      <c r="J169" s="185">
        <v>1.8</v>
      </c>
      <c r="K169" s="185">
        <v>0.6</v>
      </c>
      <c r="L169" s="185">
        <v>1.6</v>
      </c>
      <c r="M169" s="185">
        <v>1.4</v>
      </c>
      <c r="N169" s="185">
        <v>3.9</v>
      </c>
      <c r="O169" s="185">
        <v>2.3</v>
      </c>
      <c r="P169" s="185">
        <v>0.3</v>
      </c>
      <c r="Q169" s="185">
        <v>0.7</v>
      </c>
      <c r="R169" s="185">
        <v>1.3</v>
      </c>
      <c r="S169" s="185">
        <v>0.08</v>
      </c>
      <c r="T169" s="19">
        <v>1.9</v>
      </c>
      <c r="U169" s="43">
        <v>1.2</v>
      </c>
      <c r="V169" s="34">
        <v>3.5</v>
      </c>
    </row>
    <row r="170" spans="1:22" ht="17.25" customHeight="1">
      <c r="A170" s="479" t="s">
        <v>1866</v>
      </c>
      <c r="B170" s="471"/>
      <c r="C170" s="471"/>
      <c r="D170" s="471"/>
      <c r="E170" s="471"/>
      <c r="F170" s="471"/>
      <c r="G170" s="471"/>
      <c r="H170" s="471"/>
      <c r="I170" s="471"/>
      <c r="J170" s="471"/>
      <c r="K170" s="471"/>
      <c r="L170" s="471"/>
      <c r="M170" s="471"/>
      <c r="N170" s="471"/>
      <c r="O170" s="471"/>
      <c r="P170" s="471"/>
      <c r="Q170" s="471"/>
      <c r="R170" s="471"/>
      <c r="S170" s="471"/>
      <c r="T170" s="471"/>
      <c r="U170" s="471"/>
      <c r="V170" s="485"/>
    </row>
    <row r="171" spans="1:22" ht="18.75" customHeight="1">
      <c r="A171" s="479" t="s">
        <v>1823</v>
      </c>
      <c r="B171" s="505"/>
      <c r="C171" s="505"/>
      <c r="D171" s="505"/>
      <c r="E171" s="505"/>
      <c r="F171" s="505"/>
      <c r="G171" s="505"/>
      <c r="H171" s="505"/>
      <c r="I171" s="505"/>
      <c r="J171" s="505"/>
      <c r="K171" s="505"/>
      <c r="L171" s="505"/>
      <c r="M171" s="505"/>
      <c r="N171" s="505"/>
      <c r="O171" s="505"/>
      <c r="P171" s="505"/>
      <c r="Q171" s="505"/>
      <c r="R171" s="505"/>
      <c r="S171" s="505"/>
      <c r="T171" s="505"/>
      <c r="U171" s="505"/>
      <c r="V171" s="485"/>
    </row>
  </sheetData>
  <mergeCells count="8">
    <mergeCell ref="A1:V1"/>
    <mergeCell ref="A30:V30"/>
    <mergeCell ref="A31:V31"/>
    <mergeCell ref="A3:V3"/>
    <mergeCell ref="A32:V32"/>
    <mergeCell ref="A33:V33"/>
    <mergeCell ref="A170:V170"/>
    <mergeCell ref="A171:V171"/>
  </mergeCells>
  <printOptions/>
  <pageMargins left="0.75" right="0.75" top="1" bottom="1" header="0.5" footer="0.5"/>
  <pageSetup horizontalDpi="600" verticalDpi="600" orientation="portrait" paperSize="9" r:id="rId1"/>
  <ignoredErrors>
    <ignoredError sqref="V21:V29 V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R72"/>
  <sheetViews>
    <sheetView workbookViewId="0" topLeftCell="A1">
      <pane xSplit="1" ySplit="3" topLeftCell="H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63" sqref="V63"/>
    </sheetView>
  </sheetViews>
  <sheetFormatPr defaultColWidth="9.00390625" defaultRowHeight="12.75"/>
  <cols>
    <col min="1" max="1" width="33.00390625" style="0" customWidth="1"/>
  </cols>
  <sheetData>
    <row r="1" spans="1:44" ht="12.75">
      <c r="A1" s="481" t="s">
        <v>416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778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89"/>
      <c r="V3" s="489"/>
    </row>
    <row r="4" ht="12.75">
      <c r="A4" s="8" t="s">
        <v>779</v>
      </c>
    </row>
    <row r="5" spans="1:22" ht="25.5">
      <c r="A5" s="9" t="s">
        <v>780</v>
      </c>
      <c r="B5" s="84">
        <v>18307.8</v>
      </c>
      <c r="C5" s="67">
        <v>15736.3</v>
      </c>
      <c r="D5" s="218">
        <v>12752</v>
      </c>
      <c r="E5" s="218">
        <v>9940</v>
      </c>
      <c r="F5" s="67">
        <v>8813.7</v>
      </c>
      <c r="G5" s="67">
        <v>8166.2</v>
      </c>
      <c r="H5" s="67">
        <v>7482.5</v>
      </c>
      <c r="I5" s="67">
        <v>7078.2</v>
      </c>
      <c r="J5" s="67">
        <v>7381.5</v>
      </c>
      <c r="K5" s="67">
        <v>7907.1</v>
      </c>
      <c r="L5" s="67">
        <v>8200.3</v>
      </c>
      <c r="M5" s="67">
        <v>8487.5</v>
      </c>
      <c r="N5" s="67">
        <v>8767.8</v>
      </c>
      <c r="O5" s="67">
        <v>8978.3</v>
      </c>
      <c r="P5" s="67">
        <v>9167.1</v>
      </c>
      <c r="Q5" s="67">
        <v>9300.7</v>
      </c>
      <c r="R5" s="67">
        <v>9450.6</v>
      </c>
      <c r="S5" s="67">
        <v>9451.1</v>
      </c>
      <c r="T5" s="67">
        <f>SUM(T7:T14)</f>
        <v>7469.499999999999</v>
      </c>
      <c r="U5" s="415">
        <f>SUM(U7:U14)</f>
        <v>7750.4</v>
      </c>
      <c r="V5" s="45">
        <v>8337.2</v>
      </c>
    </row>
    <row r="6" spans="1:21" ht="12.75">
      <c r="A6" s="10" t="s">
        <v>2241</v>
      </c>
      <c r="B6" s="8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2" ht="12.75">
      <c r="A7" s="32" t="s">
        <v>781</v>
      </c>
      <c r="B7" s="84">
        <v>1957.3</v>
      </c>
      <c r="C7" s="67">
        <v>1640.1</v>
      </c>
      <c r="D7" s="67">
        <v>1347.8</v>
      </c>
      <c r="E7" s="67">
        <v>1058.2</v>
      </c>
      <c r="F7" s="218">
        <v>1028</v>
      </c>
      <c r="G7" s="218">
        <v>911.5</v>
      </c>
      <c r="H7" s="67">
        <v>887.2</v>
      </c>
      <c r="I7" s="67">
        <v>834.8</v>
      </c>
      <c r="J7" s="67">
        <v>947.4</v>
      </c>
      <c r="K7" s="67">
        <v>1046.8</v>
      </c>
      <c r="L7" s="67">
        <v>1057.5</v>
      </c>
      <c r="M7" s="67">
        <v>1083.7</v>
      </c>
      <c r="N7" s="67">
        <v>1160.9</v>
      </c>
      <c r="O7" s="67">
        <v>1221.2</v>
      </c>
      <c r="P7" s="67">
        <v>1273.3</v>
      </c>
      <c r="Q7" s="67">
        <v>1311.6</v>
      </c>
      <c r="R7" s="67">
        <v>1344.6</v>
      </c>
      <c r="S7" s="67">
        <v>1304.4</v>
      </c>
      <c r="T7" s="67">
        <v>1108.8</v>
      </c>
      <c r="U7" s="34">
        <v>1312</v>
      </c>
      <c r="V7" s="34">
        <v>1381.7</v>
      </c>
    </row>
    <row r="8" spans="1:22" ht="12.75">
      <c r="A8" s="32" t="s">
        <v>782</v>
      </c>
      <c r="B8" s="84">
        <v>14688.3</v>
      </c>
      <c r="C8" s="206">
        <v>12750</v>
      </c>
      <c r="D8" s="67">
        <v>10224.6</v>
      </c>
      <c r="E8" s="67">
        <v>7845.3</v>
      </c>
      <c r="F8" s="67">
        <v>6786.4</v>
      </c>
      <c r="G8" s="67">
        <v>6305</v>
      </c>
      <c r="H8" s="67">
        <v>5647.6</v>
      </c>
      <c r="I8" s="67">
        <v>5307.8</v>
      </c>
      <c r="J8" s="67">
        <v>5491.1</v>
      </c>
      <c r="K8" s="67">
        <v>5878.4</v>
      </c>
      <c r="L8" s="67">
        <v>6125.3</v>
      </c>
      <c r="M8" s="67">
        <v>6347.7</v>
      </c>
      <c r="N8" s="67">
        <v>6468.1</v>
      </c>
      <c r="O8" s="67">
        <v>6567.8</v>
      </c>
      <c r="P8" s="67">
        <v>6684.6</v>
      </c>
      <c r="Q8" s="67">
        <v>6753.3</v>
      </c>
      <c r="R8" s="67">
        <v>6861.4</v>
      </c>
      <c r="S8" s="67">
        <v>6893.1</v>
      </c>
      <c r="T8" s="84">
        <v>5240.5</v>
      </c>
      <c r="U8" s="67">
        <v>5236.4</v>
      </c>
      <c r="V8" s="45">
        <v>5663.1</v>
      </c>
    </row>
    <row r="9" spans="1:22" ht="12.75">
      <c r="A9" s="32" t="s">
        <v>1120</v>
      </c>
      <c r="B9" s="84">
        <v>545.7</v>
      </c>
      <c r="C9" s="207">
        <v>523.4</v>
      </c>
      <c r="D9" s="207">
        <v>511.6</v>
      </c>
      <c r="E9" s="207">
        <v>482.9</v>
      </c>
      <c r="F9" s="207">
        <v>473.8</v>
      </c>
      <c r="G9" s="208">
        <v>481.5</v>
      </c>
      <c r="H9" s="207">
        <v>480</v>
      </c>
      <c r="I9" s="207">
        <v>487</v>
      </c>
      <c r="J9" s="207">
        <v>498.9</v>
      </c>
      <c r="K9" s="207">
        <v>511.2</v>
      </c>
      <c r="L9" s="207">
        <v>508.8</v>
      </c>
      <c r="M9" s="207">
        <v>513.8</v>
      </c>
      <c r="N9" s="207">
        <v>544.5</v>
      </c>
      <c r="O9" s="207">
        <v>555.1</v>
      </c>
      <c r="P9" s="207">
        <v>565.8</v>
      </c>
      <c r="Q9" s="207">
        <v>581.1</v>
      </c>
      <c r="R9" s="207">
        <v>571.6</v>
      </c>
      <c r="S9" s="207">
        <v>578.6</v>
      </c>
      <c r="T9" s="207">
        <v>480</v>
      </c>
      <c r="U9" s="67">
        <v>536.6</v>
      </c>
      <c r="V9" s="45">
        <v>555.1</v>
      </c>
    </row>
    <row r="10" spans="1:22" ht="12.75">
      <c r="A10" s="32" t="s">
        <v>1121</v>
      </c>
      <c r="B10" s="84">
        <v>441.4</v>
      </c>
      <c r="C10" s="207">
        <v>382.8</v>
      </c>
      <c r="D10" s="207">
        <v>335.4</v>
      </c>
      <c r="E10" s="207">
        <v>299.5</v>
      </c>
      <c r="F10" s="207">
        <v>287.9</v>
      </c>
      <c r="G10" s="207">
        <v>281.5</v>
      </c>
      <c r="H10" s="207">
        <v>283.8</v>
      </c>
      <c r="I10" s="207">
        <v>282</v>
      </c>
      <c r="J10" s="207">
        <v>282.1</v>
      </c>
      <c r="K10" s="207">
        <v>294.6</v>
      </c>
      <c r="L10" s="207">
        <v>319.7</v>
      </c>
      <c r="M10" s="207">
        <v>359.8</v>
      </c>
      <c r="N10" s="207">
        <v>404.3</v>
      </c>
      <c r="O10" s="207">
        <v>441.5</v>
      </c>
      <c r="P10" s="207">
        <v>454.1</v>
      </c>
      <c r="Q10" s="207">
        <v>460.8</v>
      </c>
      <c r="R10" s="207">
        <v>461.8</v>
      </c>
      <c r="S10" s="207">
        <v>456.4</v>
      </c>
      <c r="T10" s="84">
        <v>474.4</v>
      </c>
      <c r="U10" s="67">
        <v>491.7</v>
      </c>
      <c r="V10" s="45">
        <v>543.8</v>
      </c>
    </row>
    <row r="11" spans="1:22" ht="25.5">
      <c r="A11" s="32" t="s">
        <v>1122</v>
      </c>
      <c r="B11" s="84">
        <v>55.1</v>
      </c>
      <c r="C11" s="207">
        <v>40.5</v>
      </c>
      <c r="D11" s="207">
        <v>26.1</v>
      </c>
      <c r="E11" s="207">
        <v>18.3</v>
      </c>
      <c r="F11" s="207">
        <v>20.9</v>
      </c>
      <c r="G11" s="207">
        <v>20.4</v>
      </c>
      <c r="H11" s="207">
        <v>22.1</v>
      </c>
      <c r="I11" s="207">
        <v>20.9</v>
      </c>
      <c r="J11" s="207">
        <v>20.9</v>
      </c>
      <c r="K11" s="207">
        <v>23.1</v>
      </c>
      <c r="L11" s="207">
        <v>24.9</v>
      </c>
      <c r="M11" s="207">
        <v>25.7</v>
      </c>
      <c r="N11" s="207">
        <v>27.6</v>
      </c>
      <c r="O11" s="207">
        <v>27.6</v>
      </c>
      <c r="P11" s="207">
        <v>28.2</v>
      </c>
      <c r="Q11" s="207">
        <v>28.4</v>
      </c>
      <c r="R11" s="207">
        <v>28.7</v>
      </c>
      <c r="S11" s="207">
        <v>31.6</v>
      </c>
      <c r="T11" s="84">
        <v>30.6</v>
      </c>
      <c r="U11" s="67">
        <v>33.2</v>
      </c>
      <c r="V11" s="34">
        <v>32</v>
      </c>
    </row>
    <row r="12" spans="1:22" ht="12.75">
      <c r="A12" s="32" t="s">
        <v>1123</v>
      </c>
      <c r="B12" s="84">
        <v>103.5</v>
      </c>
      <c r="C12" s="207">
        <v>90.6</v>
      </c>
      <c r="D12" s="207">
        <v>85.3</v>
      </c>
      <c r="E12" s="207">
        <v>74.7</v>
      </c>
      <c r="F12" s="207">
        <v>71.1</v>
      </c>
      <c r="G12" s="207">
        <v>59.4</v>
      </c>
      <c r="H12" s="207">
        <v>54.3</v>
      </c>
      <c r="I12" s="207">
        <v>41.2</v>
      </c>
      <c r="J12" s="207">
        <v>37.6</v>
      </c>
      <c r="K12" s="207">
        <v>35.4</v>
      </c>
      <c r="L12" s="207">
        <v>33.8</v>
      </c>
      <c r="M12" s="207">
        <v>37.3</v>
      </c>
      <c r="N12" s="207">
        <v>35.7</v>
      </c>
      <c r="O12" s="207">
        <v>29.1</v>
      </c>
      <c r="P12" s="207">
        <v>26</v>
      </c>
      <c r="Q12" s="207">
        <v>25.4</v>
      </c>
      <c r="R12" s="207">
        <v>28.1</v>
      </c>
      <c r="S12" s="207">
        <v>35.2</v>
      </c>
      <c r="T12" s="84">
        <v>37.4</v>
      </c>
      <c r="U12" s="416">
        <v>37</v>
      </c>
      <c r="V12" s="34">
        <v>34</v>
      </c>
    </row>
    <row r="13" spans="1:22" ht="12.75">
      <c r="A13" s="32" t="s">
        <v>1124</v>
      </c>
      <c r="B13" s="84">
        <v>514.3</v>
      </c>
      <c r="C13" s="207">
        <v>307.5</v>
      </c>
      <c r="D13" s="207">
        <v>220.3</v>
      </c>
      <c r="E13" s="207">
        <v>160.4</v>
      </c>
      <c r="F13" s="207">
        <v>144.9</v>
      </c>
      <c r="G13" s="207">
        <v>106.1</v>
      </c>
      <c r="H13" s="207">
        <v>106.7</v>
      </c>
      <c r="I13" s="207">
        <v>104</v>
      </c>
      <c r="J13" s="207">
        <v>102.8</v>
      </c>
      <c r="K13" s="207">
        <v>116.8</v>
      </c>
      <c r="L13" s="207">
        <v>129.5</v>
      </c>
      <c r="M13" s="207">
        <v>118.7</v>
      </c>
      <c r="N13" s="207">
        <v>125.8</v>
      </c>
      <c r="O13" s="207">
        <v>135</v>
      </c>
      <c r="P13" s="207">
        <v>134.2</v>
      </c>
      <c r="Q13" s="207">
        <v>139.2</v>
      </c>
      <c r="R13" s="207">
        <v>153.4</v>
      </c>
      <c r="S13" s="207">
        <v>150.8</v>
      </c>
      <c r="T13" s="84">
        <v>96.9</v>
      </c>
      <c r="U13" s="67">
        <v>102.4</v>
      </c>
      <c r="V13" s="45">
        <v>126.2</v>
      </c>
    </row>
    <row r="14" spans="1:22" ht="51">
      <c r="A14" s="32" t="s">
        <v>1125</v>
      </c>
      <c r="B14" s="84">
        <v>2.2</v>
      </c>
      <c r="C14" s="207">
        <v>1.4</v>
      </c>
      <c r="D14" s="207">
        <v>0.9</v>
      </c>
      <c r="E14" s="208">
        <v>0.7</v>
      </c>
      <c r="F14" s="207">
        <v>0.6</v>
      </c>
      <c r="G14" s="207">
        <v>0.8</v>
      </c>
      <c r="H14" s="207">
        <v>0.8</v>
      </c>
      <c r="I14" s="207">
        <v>0.6</v>
      </c>
      <c r="J14" s="207">
        <v>0.7</v>
      </c>
      <c r="K14" s="207">
        <v>0.8</v>
      </c>
      <c r="L14" s="207">
        <v>0.9</v>
      </c>
      <c r="M14" s="207">
        <v>0.9</v>
      </c>
      <c r="N14" s="207">
        <v>0.8</v>
      </c>
      <c r="O14" s="207">
        <v>0.9</v>
      </c>
      <c r="P14" s="207">
        <v>0.8</v>
      </c>
      <c r="Q14" s="207">
        <v>0.9</v>
      </c>
      <c r="R14" s="207">
        <v>1</v>
      </c>
      <c r="S14" s="207">
        <v>1</v>
      </c>
      <c r="T14" s="84">
        <v>0.9</v>
      </c>
      <c r="U14" s="67">
        <v>1.1</v>
      </c>
      <c r="V14" s="45">
        <v>1.2</v>
      </c>
    </row>
    <row r="15" spans="1:22" ht="25.5">
      <c r="A15" s="9" t="s">
        <v>789</v>
      </c>
      <c r="B15" s="84">
        <f>SUM(B17:B24)</f>
        <v>5692.999999999999</v>
      </c>
      <c r="C15" s="48">
        <v>4913.2</v>
      </c>
      <c r="D15" s="48">
        <v>4316.1</v>
      </c>
      <c r="E15" s="48">
        <v>3724</v>
      </c>
      <c r="F15" s="48">
        <v>3687.3</v>
      </c>
      <c r="G15" s="48">
        <v>3519.8</v>
      </c>
      <c r="H15" s="48">
        <v>3384.2</v>
      </c>
      <c r="I15" s="48">
        <v>3267.4</v>
      </c>
      <c r="J15" s="48">
        <v>3461.1</v>
      </c>
      <c r="K15" s="48">
        <v>3638.1</v>
      </c>
      <c r="L15" s="48">
        <v>3753.6</v>
      </c>
      <c r="M15" s="48">
        <v>3976.3</v>
      </c>
      <c r="N15" s="48">
        <v>4282.5</v>
      </c>
      <c r="O15" s="48">
        <v>4558.2</v>
      </c>
      <c r="P15" s="48">
        <v>4675.5</v>
      </c>
      <c r="Q15" s="48">
        <v>4799.7</v>
      </c>
      <c r="R15" s="48">
        <v>4915.2</v>
      </c>
      <c r="S15" s="48">
        <v>4948.3</v>
      </c>
      <c r="T15" s="84">
        <f>SUM(T17:T24)</f>
        <v>4446.3</v>
      </c>
      <c r="U15" s="67">
        <f>SUM(U17:U24)</f>
        <v>4751.6</v>
      </c>
      <c r="V15" s="45">
        <v>4914.5</v>
      </c>
    </row>
    <row r="16" spans="1:22" ht="12.75">
      <c r="A16" s="10" t="s">
        <v>2241</v>
      </c>
      <c r="B16" s="8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84"/>
      <c r="U16" s="67"/>
      <c r="V16" s="45"/>
    </row>
    <row r="17" spans="1:22" ht="12.75">
      <c r="A17" s="32" t="s">
        <v>790</v>
      </c>
      <c r="B17" s="84">
        <v>2325.9</v>
      </c>
      <c r="C17" s="48">
        <v>1967.1</v>
      </c>
      <c r="D17" s="48">
        <v>1607.7</v>
      </c>
      <c r="E17" s="48">
        <v>1195.5</v>
      </c>
      <c r="F17" s="48">
        <v>1213.7</v>
      </c>
      <c r="G17" s="48">
        <v>1131.3</v>
      </c>
      <c r="H17" s="48">
        <v>1100.3</v>
      </c>
      <c r="I17" s="48">
        <v>1019.5</v>
      </c>
      <c r="J17" s="48">
        <v>1204.5</v>
      </c>
      <c r="K17" s="48">
        <v>1373.2</v>
      </c>
      <c r="L17" s="48">
        <v>1433.6</v>
      </c>
      <c r="M17" s="48">
        <v>1510.2</v>
      </c>
      <c r="N17" s="48">
        <v>1668.9</v>
      </c>
      <c r="O17" s="48">
        <v>1801.6</v>
      </c>
      <c r="P17" s="48">
        <v>1858.1</v>
      </c>
      <c r="Q17" s="48">
        <v>1950.8</v>
      </c>
      <c r="R17" s="48">
        <v>2090.3</v>
      </c>
      <c r="S17" s="48">
        <v>2116.2</v>
      </c>
      <c r="T17" s="84">
        <v>1865.3</v>
      </c>
      <c r="U17" s="67">
        <v>2011.3</v>
      </c>
      <c r="V17" s="45">
        <v>2127.8</v>
      </c>
    </row>
    <row r="18" spans="1:22" ht="12.75">
      <c r="A18" s="32" t="s">
        <v>791</v>
      </c>
      <c r="B18" s="84">
        <v>300.2</v>
      </c>
      <c r="C18" s="48">
        <v>257.2</v>
      </c>
      <c r="D18" s="48">
        <v>207.2</v>
      </c>
      <c r="E18" s="48">
        <v>182</v>
      </c>
      <c r="F18" s="48">
        <v>156.5</v>
      </c>
      <c r="G18" s="48">
        <v>147</v>
      </c>
      <c r="H18" s="48">
        <v>137.1</v>
      </c>
      <c r="I18" s="48">
        <v>125.8</v>
      </c>
      <c r="J18" s="48">
        <v>140</v>
      </c>
      <c r="K18" s="48">
        <v>152.7</v>
      </c>
      <c r="L18" s="48">
        <v>159.9</v>
      </c>
      <c r="M18" s="48">
        <v>167.2</v>
      </c>
      <c r="N18" s="48">
        <v>173.1</v>
      </c>
      <c r="O18" s="48">
        <v>182.1</v>
      </c>
      <c r="P18" s="48">
        <v>193.6</v>
      </c>
      <c r="Q18" s="48">
        <v>198.8</v>
      </c>
      <c r="R18" s="48">
        <v>205.8</v>
      </c>
      <c r="S18" s="48">
        <v>216.3</v>
      </c>
      <c r="T18" s="84">
        <v>180.1</v>
      </c>
      <c r="U18" s="67">
        <v>199.3</v>
      </c>
      <c r="V18" s="45">
        <v>222.8</v>
      </c>
    </row>
    <row r="19" spans="1:22" ht="12.75">
      <c r="A19" s="32" t="s">
        <v>792</v>
      </c>
      <c r="B19" s="84">
        <v>1353.1</v>
      </c>
      <c r="C19" s="48">
        <v>1306.4</v>
      </c>
      <c r="D19" s="48">
        <v>1269.9</v>
      </c>
      <c r="E19" s="48">
        <v>1257.4</v>
      </c>
      <c r="F19" s="48">
        <v>1230.6</v>
      </c>
      <c r="G19" s="48">
        <v>1247.4</v>
      </c>
      <c r="H19" s="48">
        <v>1165.4</v>
      </c>
      <c r="I19" s="48">
        <v>1197</v>
      </c>
      <c r="J19" s="48">
        <v>1194.3</v>
      </c>
      <c r="K19" s="48">
        <v>1171.5</v>
      </c>
      <c r="L19" s="48">
        <v>1164.4</v>
      </c>
      <c r="M19" s="48">
        <v>1203.4</v>
      </c>
      <c r="N19" s="48">
        <v>1269.9</v>
      </c>
      <c r="O19" s="48">
        <v>1297</v>
      </c>
      <c r="P19" s="48">
        <v>1317.2</v>
      </c>
      <c r="Q19" s="48">
        <v>1345</v>
      </c>
      <c r="R19" s="48">
        <v>1323.6</v>
      </c>
      <c r="S19" s="48">
        <v>1351.2</v>
      </c>
      <c r="T19" s="84">
        <v>1123.4</v>
      </c>
      <c r="U19" s="67">
        <v>1259.1</v>
      </c>
      <c r="V19" s="45">
        <v>1301.8</v>
      </c>
    </row>
    <row r="20" spans="1:22" ht="12.75">
      <c r="A20" s="32" t="s">
        <v>793</v>
      </c>
      <c r="B20" s="84">
        <v>1012.5</v>
      </c>
      <c r="C20" s="48">
        <v>811.5</v>
      </c>
      <c r="D20" s="48">
        <v>733.1</v>
      </c>
      <c r="E20" s="48">
        <v>666.6</v>
      </c>
      <c r="F20" s="48">
        <v>649.8</v>
      </c>
      <c r="G20" s="48">
        <v>645.5</v>
      </c>
      <c r="H20" s="48">
        <v>656.1</v>
      </c>
      <c r="I20" s="48">
        <v>669.6</v>
      </c>
      <c r="J20" s="48">
        <v>685.4</v>
      </c>
      <c r="K20" s="48">
        <v>717.9</v>
      </c>
      <c r="L20" s="48">
        <v>769.3</v>
      </c>
      <c r="M20" s="48">
        <v>866.7</v>
      </c>
      <c r="N20" s="48">
        <v>970.9</v>
      </c>
      <c r="O20" s="48">
        <v>1083.4</v>
      </c>
      <c r="P20" s="48">
        <v>1123.1</v>
      </c>
      <c r="Q20" s="48">
        <v>1119.3</v>
      </c>
      <c r="R20" s="48">
        <v>1106.2</v>
      </c>
      <c r="S20" s="48">
        <v>1077.1</v>
      </c>
      <c r="T20" s="84">
        <v>1087.2</v>
      </c>
      <c r="U20" s="67">
        <v>1084.4</v>
      </c>
      <c r="V20" s="45">
        <v>1082.6</v>
      </c>
    </row>
    <row r="21" spans="1:22" ht="25.5">
      <c r="A21" s="32" t="s">
        <v>1417</v>
      </c>
      <c r="B21" s="84">
        <v>38.9</v>
      </c>
      <c r="C21" s="48">
        <v>27.9</v>
      </c>
      <c r="D21" s="48">
        <v>16.3</v>
      </c>
      <c r="E21" s="48">
        <v>11.6</v>
      </c>
      <c r="F21" s="48">
        <v>18.7</v>
      </c>
      <c r="G21" s="48">
        <v>20.1</v>
      </c>
      <c r="H21" s="48">
        <v>22.5</v>
      </c>
      <c r="I21" s="48">
        <v>21.3</v>
      </c>
      <c r="J21" s="48">
        <v>24.1</v>
      </c>
      <c r="K21" s="48">
        <v>27.1</v>
      </c>
      <c r="L21" s="48">
        <v>27.8</v>
      </c>
      <c r="M21" s="48">
        <v>29.7</v>
      </c>
      <c r="N21" s="48">
        <v>31.7</v>
      </c>
      <c r="O21" s="48">
        <v>32.8</v>
      </c>
      <c r="P21" s="48">
        <v>33.2</v>
      </c>
      <c r="Q21" s="48">
        <v>34.6</v>
      </c>
      <c r="R21" s="48">
        <v>34.7</v>
      </c>
      <c r="S21" s="48">
        <v>35.8</v>
      </c>
      <c r="T21" s="84">
        <v>35.6</v>
      </c>
      <c r="U21" s="67">
        <v>38.5</v>
      </c>
      <c r="V21" s="45">
        <v>37.6</v>
      </c>
    </row>
    <row r="22" spans="1:22" ht="12.75">
      <c r="A22" s="32" t="s">
        <v>1418</v>
      </c>
      <c r="B22" s="84">
        <v>464.2</v>
      </c>
      <c r="C22" s="48">
        <v>405.5</v>
      </c>
      <c r="D22" s="48">
        <v>374.6</v>
      </c>
      <c r="E22" s="48">
        <v>319.9</v>
      </c>
      <c r="F22" s="48">
        <v>325.6</v>
      </c>
      <c r="G22" s="48">
        <v>253.3</v>
      </c>
      <c r="H22" s="48">
        <v>222.9</v>
      </c>
      <c r="I22" s="48">
        <v>163.6</v>
      </c>
      <c r="J22" s="48">
        <v>144.4</v>
      </c>
      <c r="K22" s="48">
        <v>122.2</v>
      </c>
      <c r="L22" s="48">
        <v>113</v>
      </c>
      <c r="M22" s="48">
        <v>112.3</v>
      </c>
      <c r="N22" s="48">
        <v>84.5</v>
      </c>
      <c r="O22" s="48">
        <v>65.8</v>
      </c>
      <c r="P22" s="48">
        <v>60.3</v>
      </c>
      <c r="Q22" s="48">
        <v>61.6</v>
      </c>
      <c r="R22" s="48">
        <v>65</v>
      </c>
      <c r="S22" s="48">
        <v>84.4</v>
      </c>
      <c r="T22" s="84">
        <v>98.4</v>
      </c>
      <c r="U22" s="67">
        <v>100.3</v>
      </c>
      <c r="V22" s="45">
        <v>77.8</v>
      </c>
    </row>
    <row r="23" spans="1:22" ht="12.75">
      <c r="A23" s="32" t="s">
        <v>1419</v>
      </c>
      <c r="B23" s="84">
        <v>195.8</v>
      </c>
      <c r="C23" s="48">
        <v>135.8</v>
      </c>
      <c r="D23" s="48">
        <v>105.5</v>
      </c>
      <c r="E23" s="48">
        <v>89.7</v>
      </c>
      <c r="F23" s="48">
        <v>90.9</v>
      </c>
      <c r="G23" s="48">
        <v>73.2</v>
      </c>
      <c r="H23" s="48">
        <v>77.4</v>
      </c>
      <c r="I23" s="48">
        <v>68.7</v>
      </c>
      <c r="J23" s="48">
        <v>66</v>
      </c>
      <c r="K23" s="48">
        <v>71</v>
      </c>
      <c r="L23" s="48">
        <v>82.9</v>
      </c>
      <c r="M23" s="48">
        <v>84.1</v>
      </c>
      <c r="N23" s="48">
        <v>80.8</v>
      </c>
      <c r="O23" s="48">
        <v>92.5</v>
      </c>
      <c r="P23" s="48">
        <v>87.2</v>
      </c>
      <c r="Q23" s="48">
        <v>86.7</v>
      </c>
      <c r="R23" s="48">
        <v>86</v>
      </c>
      <c r="S23" s="48">
        <v>63.7</v>
      </c>
      <c r="T23" s="84">
        <v>52.7</v>
      </c>
      <c r="U23" s="218">
        <v>54</v>
      </c>
      <c r="V23" s="45">
        <v>59.1</v>
      </c>
    </row>
    <row r="24" spans="1:22" ht="38.25">
      <c r="A24" s="32" t="s">
        <v>1420</v>
      </c>
      <c r="B24" s="84">
        <v>2.4</v>
      </c>
      <c r="C24" s="48">
        <v>1.8</v>
      </c>
      <c r="D24" s="48">
        <v>1.6</v>
      </c>
      <c r="E24" s="48">
        <v>1.5</v>
      </c>
      <c r="F24" s="48">
        <v>1.6</v>
      </c>
      <c r="G24" s="48">
        <v>2.1</v>
      </c>
      <c r="H24" s="48">
        <v>2.5</v>
      </c>
      <c r="I24" s="48">
        <v>2</v>
      </c>
      <c r="J24" s="48">
        <v>2.3</v>
      </c>
      <c r="K24" s="48">
        <v>2.5</v>
      </c>
      <c r="L24" s="48">
        <v>2.6</v>
      </c>
      <c r="M24" s="48">
        <v>2.7</v>
      </c>
      <c r="N24" s="48">
        <v>2.7</v>
      </c>
      <c r="O24" s="48">
        <v>3</v>
      </c>
      <c r="P24" s="48">
        <v>2.8</v>
      </c>
      <c r="Q24" s="48">
        <v>2.9</v>
      </c>
      <c r="R24" s="48">
        <v>3.4</v>
      </c>
      <c r="S24" s="48">
        <v>3.7</v>
      </c>
      <c r="T24" s="84">
        <v>3.6</v>
      </c>
      <c r="U24" s="67">
        <v>4.7</v>
      </c>
      <c r="V24" s="34">
        <v>5</v>
      </c>
    </row>
    <row r="25" spans="1:21" ht="12.75">
      <c r="A25" s="8" t="s">
        <v>1421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U25" s="135"/>
    </row>
    <row r="26" spans="1:22" ht="38.25">
      <c r="A26" s="9" t="s">
        <v>1422</v>
      </c>
      <c r="B26" s="84">
        <f aca="true" t="shared" si="0" ref="B26:J26">SUM(B28:B36)</f>
        <v>49532.49999999999</v>
      </c>
      <c r="C26" s="48">
        <f t="shared" si="0"/>
        <v>47884.5</v>
      </c>
      <c r="D26" s="48">
        <f t="shared" si="0"/>
        <v>48112.899999999994</v>
      </c>
      <c r="E26" s="48">
        <f t="shared" si="0"/>
        <v>46285.20000000001</v>
      </c>
      <c r="F26" s="48">
        <f t="shared" si="0"/>
        <v>44943.700000000004</v>
      </c>
      <c r="G26" s="48">
        <f t="shared" si="0"/>
        <v>45360.9</v>
      </c>
      <c r="H26" s="48">
        <f t="shared" si="0"/>
        <v>45822.19999999999</v>
      </c>
      <c r="I26" s="48">
        <f t="shared" si="0"/>
        <v>45154.5</v>
      </c>
      <c r="J26" s="48">
        <f t="shared" si="0"/>
        <v>45344.299999999996</v>
      </c>
      <c r="K26" s="43">
        <v>44854.1</v>
      </c>
      <c r="L26" s="43">
        <v>44000.5</v>
      </c>
      <c r="M26" s="218">
        <v>42624</v>
      </c>
      <c r="N26" s="43">
        <v>40098.9</v>
      </c>
      <c r="O26" s="43">
        <v>39119.6</v>
      </c>
      <c r="P26" s="43">
        <v>30128.4</v>
      </c>
      <c r="Q26" s="43">
        <v>26647.3</v>
      </c>
      <c r="R26" s="43">
        <v>25314.8</v>
      </c>
      <c r="S26" s="43">
        <v>24957.4</v>
      </c>
      <c r="T26" s="43">
        <v>22850.4</v>
      </c>
      <c r="U26" s="38">
        <v>22042.6</v>
      </c>
      <c r="V26" s="45">
        <v>21891.3</v>
      </c>
    </row>
    <row r="27" spans="1:22" ht="12.75">
      <c r="A27" s="10" t="s">
        <v>2241</v>
      </c>
      <c r="B27" s="8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84"/>
      <c r="U27" s="342"/>
      <c r="V27" s="45"/>
    </row>
    <row r="28" spans="1:22" ht="12.75">
      <c r="A28" s="32" t="s">
        <v>781</v>
      </c>
      <c r="B28" s="84">
        <v>2676.6</v>
      </c>
      <c r="C28" s="48">
        <v>2372.3</v>
      </c>
      <c r="D28" s="48">
        <v>2323.5</v>
      </c>
      <c r="E28" s="48">
        <v>2062</v>
      </c>
      <c r="F28" s="48">
        <v>1833</v>
      </c>
      <c r="G28" s="48">
        <v>1662.6</v>
      </c>
      <c r="H28" s="48">
        <v>1599.6</v>
      </c>
      <c r="I28" s="48">
        <v>1471.3</v>
      </c>
      <c r="J28" s="48">
        <v>1337.5</v>
      </c>
      <c r="K28" s="48">
        <v>1418.8</v>
      </c>
      <c r="L28" s="48">
        <v>1305.9</v>
      </c>
      <c r="M28" s="48">
        <v>1270.7</v>
      </c>
      <c r="N28" s="48">
        <v>1303.5</v>
      </c>
      <c r="O28" s="48">
        <v>1335.1</v>
      </c>
      <c r="P28" s="48">
        <v>1338.7</v>
      </c>
      <c r="Q28" s="48">
        <v>1338.6</v>
      </c>
      <c r="R28" s="48">
        <v>1281.9</v>
      </c>
      <c r="S28" s="48">
        <v>1295.6</v>
      </c>
      <c r="T28" s="84">
        <v>1136.9</v>
      </c>
      <c r="U28" s="398">
        <v>946.5</v>
      </c>
      <c r="V28" s="45">
        <v>993.1</v>
      </c>
    </row>
    <row r="29" spans="1:22" ht="28.5">
      <c r="A29" s="32" t="s">
        <v>1109</v>
      </c>
      <c r="B29" s="83">
        <v>27302</v>
      </c>
      <c r="C29" s="48">
        <v>24874.2</v>
      </c>
      <c r="D29" s="48">
        <v>24123.7</v>
      </c>
      <c r="E29" s="48">
        <v>23438</v>
      </c>
      <c r="F29" s="48">
        <v>22817.1</v>
      </c>
      <c r="G29" s="48">
        <v>23185</v>
      </c>
      <c r="H29" s="48">
        <v>23664.7</v>
      </c>
      <c r="I29" s="48">
        <v>23102.8</v>
      </c>
      <c r="J29" s="48">
        <v>22882.5</v>
      </c>
      <c r="K29" s="48">
        <v>23001.1</v>
      </c>
      <c r="L29" s="48">
        <v>22462.2</v>
      </c>
      <c r="M29" s="48">
        <v>21920.6</v>
      </c>
      <c r="N29" s="48">
        <v>20912.3</v>
      </c>
      <c r="O29" s="48">
        <v>21018.3</v>
      </c>
      <c r="P29" s="48">
        <v>16374</v>
      </c>
      <c r="Q29" s="48">
        <v>14733.6</v>
      </c>
      <c r="R29" s="48">
        <v>14794.9</v>
      </c>
      <c r="S29" s="48">
        <v>14717.8</v>
      </c>
      <c r="T29" s="19">
        <v>13704.4</v>
      </c>
      <c r="U29" s="19">
        <v>13433.7</v>
      </c>
      <c r="V29" s="34">
        <v>13305</v>
      </c>
    </row>
    <row r="30" spans="1:22" ht="12.75">
      <c r="A30" s="32" t="s">
        <v>1423</v>
      </c>
      <c r="B30" s="84">
        <v>525.6</v>
      </c>
      <c r="C30" s="48">
        <v>265.7</v>
      </c>
      <c r="D30" s="48">
        <v>139.3</v>
      </c>
      <c r="E30" s="48">
        <v>98.4</v>
      </c>
      <c r="F30" s="48">
        <v>66</v>
      </c>
      <c r="G30" s="48">
        <v>43.4</v>
      </c>
      <c r="H30" s="48">
        <v>33.1</v>
      </c>
      <c r="I30" s="48">
        <v>24.1</v>
      </c>
      <c r="J30" s="48">
        <v>19.8</v>
      </c>
      <c r="K30" s="48">
        <v>15.5</v>
      </c>
      <c r="L30" s="48">
        <v>12.8</v>
      </c>
      <c r="M30" s="48">
        <v>12.3</v>
      </c>
      <c r="N30" s="48">
        <v>10.1</v>
      </c>
      <c r="O30" s="48">
        <v>10.3</v>
      </c>
      <c r="P30" s="48">
        <v>6.4</v>
      </c>
      <c r="Q30" s="48">
        <v>7.2</v>
      </c>
      <c r="R30" s="48">
        <v>7.7</v>
      </c>
      <c r="S30" s="48">
        <v>7.3</v>
      </c>
      <c r="T30" s="84">
        <v>6.6</v>
      </c>
      <c r="U30" s="47">
        <v>8.1</v>
      </c>
      <c r="V30" s="34">
        <v>4.8</v>
      </c>
    </row>
    <row r="31" spans="1:22" ht="12.75">
      <c r="A31" s="32" t="s">
        <v>1424</v>
      </c>
      <c r="B31" s="84">
        <v>7619.5</v>
      </c>
      <c r="C31" s="48">
        <v>8070.6</v>
      </c>
      <c r="D31" s="48">
        <v>8125.2</v>
      </c>
      <c r="E31" s="48">
        <v>7644.4</v>
      </c>
      <c r="F31" s="48">
        <v>7539.9</v>
      </c>
      <c r="G31" s="48">
        <v>7526.6</v>
      </c>
      <c r="H31" s="48">
        <v>7495.3</v>
      </c>
      <c r="I31" s="48">
        <v>7506.3</v>
      </c>
      <c r="J31" s="48">
        <v>7817.8</v>
      </c>
      <c r="K31" s="48">
        <v>7421.2</v>
      </c>
      <c r="L31" s="48">
        <v>7353.5</v>
      </c>
      <c r="M31" s="48">
        <v>6982.3</v>
      </c>
      <c r="N31" s="48">
        <v>6321</v>
      </c>
      <c r="O31" s="48">
        <v>5803.8</v>
      </c>
      <c r="P31" s="48">
        <v>4123.4</v>
      </c>
      <c r="Q31" s="48">
        <v>3267.1</v>
      </c>
      <c r="R31" s="48">
        <v>2660.3</v>
      </c>
      <c r="S31" s="48">
        <v>2537.2</v>
      </c>
      <c r="T31" s="84">
        <v>2216.6</v>
      </c>
      <c r="U31" s="45">
        <v>2078.7</v>
      </c>
      <c r="V31" s="34">
        <v>2003.6</v>
      </c>
    </row>
    <row r="32" spans="1:22" ht="12.75">
      <c r="A32" s="32" t="s">
        <v>1731</v>
      </c>
      <c r="B32" s="84">
        <v>8004.9</v>
      </c>
      <c r="C32" s="48">
        <v>8619.1</v>
      </c>
      <c r="D32" s="48">
        <v>9101.6</v>
      </c>
      <c r="E32" s="48">
        <v>8751.3</v>
      </c>
      <c r="F32" s="48">
        <v>8474.6</v>
      </c>
      <c r="G32" s="48">
        <v>8720.7</v>
      </c>
      <c r="H32" s="48">
        <v>8848.5</v>
      </c>
      <c r="I32" s="48">
        <v>8860.3</v>
      </c>
      <c r="J32" s="48">
        <v>9077.1</v>
      </c>
      <c r="K32" s="48">
        <v>8759.3</v>
      </c>
      <c r="L32" s="48">
        <v>8604.3</v>
      </c>
      <c r="M32" s="48">
        <v>8181.1</v>
      </c>
      <c r="N32" s="48">
        <v>7290.8</v>
      </c>
      <c r="O32" s="48">
        <v>6679.7</v>
      </c>
      <c r="P32" s="48">
        <v>4653.1</v>
      </c>
      <c r="Q32" s="48">
        <v>3774.6</v>
      </c>
      <c r="R32" s="48">
        <v>2971.9</v>
      </c>
      <c r="S32" s="48">
        <v>2733</v>
      </c>
      <c r="T32" s="83">
        <v>2414</v>
      </c>
      <c r="U32" s="45">
        <v>2205.7</v>
      </c>
      <c r="V32" s="45">
        <v>2152.2</v>
      </c>
    </row>
    <row r="33" spans="1:22" ht="12.75">
      <c r="A33" s="32" t="s">
        <v>1732</v>
      </c>
      <c r="B33" s="83">
        <v>3229</v>
      </c>
      <c r="C33" s="48">
        <v>3567.5</v>
      </c>
      <c r="D33" s="48">
        <v>4212.1</v>
      </c>
      <c r="E33" s="48">
        <v>4224.4</v>
      </c>
      <c r="F33" s="48">
        <v>4149.9</v>
      </c>
      <c r="G33" s="48">
        <v>4173.3</v>
      </c>
      <c r="H33" s="48">
        <v>4128.2</v>
      </c>
      <c r="I33" s="48">
        <v>4146.2</v>
      </c>
      <c r="J33" s="48">
        <v>4162.2</v>
      </c>
      <c r="K33" s="48">
        <v>4186.4</v>
      </c>
      <c r="L33" s="48">
        <v>4204.6</v>
      </c>
      <c r="M33" s="48">
        <v>4199.5</v>
      </c>
      <c r="N33" s="48">
        <v>4204.7</v>
      </c>
      <c r="O33" s="48">
        <v>4210.6</v>
      </c>
      <c r="P33" s="48">
        <v>3574.3</v>
      </c>
      <c r="Q33" s="48">
        <v>3465.7</v>
      </c>
      <c r="R33" s="48">
        <v>3528.4</v>
      </c>
      <c r="S33" s="48">
        <v>3593.7</v>
      </c>
      <c r="T33" s="84">
        <v>3306.6</v>
      </c>
      <c r="U33" s="45">
        <v>3293.7</v>
      </c>
      <c r="V33" s="45">
        <v>3351.3</v>
      </c>
    </row>
    <row r="34" spans="1:22" ht="12.75">
      <c r="A34" s="32" t="s">
        <v>1123</v>
      </c>
      <c r="B34" s="84">
        <v>13.7</v>
      </c>
      <c r="C34" s="48">
        <v>8.7</v>
      </c>
      <c r="D34" s="48">
        <v>6.3</v>
      </c>
      <c r="E34" s="48">
        <v>4.4</v>
      </c>
      <c r="F34" s="48">
        <v>3.4</v>
      </c>
      <c r="G34" s="48">
        <v>2.2</v>
      </c>
      <c r="H34" s="48">
        <v>1.6</v>
      </c>
      <c r="I34" s="48">
        <v>1.3</v>
      </c>
      <c r="J34" s="48">
        <v>1.2</v>
      </c>
      <c r="K34" s="48">
        <v>1.1</v>
      </c>
      <c r="L34" s="48">
        <v>0.8</v>
      </c>
      <c r="M34" s="48">
        <v>0.7</v>
      </c>
      <c r="N34" s="48">
        <v>1.2</v>
      </c>
      <c r="O34" s="48">
        <v>1.1</v>
      </c>
      <c r="P34" s="48">
        <v>1.3</v>
      </c>
      <c r="Q34" s="48">
        <v>1.4</v>
      </c>
      <c r="R34" s="48">
        <v>1.4</v>
      </c>
      <c r="S34" s="48">
        <v>1.4</v>
      </c>
      <c r="T34" s="84">
        <v>1.5</v>
      </c>
      <c r="U34" s="45">
        <v>1.5</v>
      </c>
      <c r="V34" s="45">
        <v>1.3</v>
      </c>
    </row>
    <row r="35" spans="1:22" ht="12.75">
      <c r="A35" s="32" t="s">
        <v>1124</v>
      </c>
      <c r="B35" s="84">
        <v>75.2</v>
      </c>
      <c r="C35" s="48">
        <v>43.8</v>
      </c>
      <c r="D35" s="48">
        <v>39.7</v>
      </c>
      <c r="E35" s="48">
        <v>28.5</v>
      </c>
      <c r="F35" s="48">
        <v>26.8</v>
      </c>
      <c r="G35" s="48">
        <v>19</v>
      </c>
      <c r="H35" s="48">
        <v>25</v>
      </c>
      <c r="I35" s="48">
        <v>18.9</v>
      </c>
      <c r="J35" s="48">
        <v>23.8</v>
      </c>
      <c r="K35" s="48">
        <v>27.7</v>
      </c>
      <c r="L35" s="48">
        <v>30</v>
      </c>
      <c r="M35" s="48">
        <v>28.8</v>
      </c>
      <c r="N35" s="48">
        <v>24.4</v>
      </c>
      <c r="O35" s="48">
        <v>25.5</v>
      </c>
      <c r="P35" s="48">
        <v>20.7</v>
      </c>
      <c r="Q35" s="48">
        <v>19.6</v>
      </c>
      <c r="R35" s="48">
        <v>21.5</v>
      </c>
      <c r="S35" s="48">
        <v>19.9</v>
      </c>
      <c r="T35" s="84">
        <v>17.2</v>
      </c>
      <c r="U35" s="45">
        <v>16.1</v>
      </c>
      <c r="V35" s="45">
        <v>14.2</v>
      </c>
    </row>
    <row r="36" spans="1:22" ht="38.25">
      <c r="A36" s="32" t="s">
        <v>1733</v>
      </c>
      <c r="B36" s="83">
        <v>86</v>
      </c>
      <c r="C36" s="48">
        <v>62.6</v>
      </c>
      <c r="D36" s="48">
        <v>41.5</v>
      </c>
      <c r="E36" s="48">
        <v>33.8</v>
      </c>
      <c r="F36" s="48">
        <v>33</v>
      </c>
      <c r="G36" s="48">
        <v>28.1</v>
      </c>
      <c r="H36" s="48">
        <v>26.2</v>
      </c>
      <c r="I36" s="48">
        <v>23.3</v>
      </c>
      <c r="J36" s="48">
        <v>22.4</v>
      </c>
      <c r="K36" s="48">
        <v>23</v>
      </c>
      <c r="L36" s="48">
        <v>26.4</v>
      </c>
      <c r="M36" s="48">
        <v>28</v>
      </c>
      <c r="N36" s="48">
        <v>30.9</v>
      </c>
      <c r="O36" s="48">
        <v>35.2</v>
      </c>
      <c r="P36" s="48">
        <v>36.5</v>
      </c>
      <c r="Q36" s="48">
        <v>39.5</v>
      </c>
      <c r="R36" s="48">
        <v>46.8</v>
      </c>
      <c r="S36" s="48">
        <v>51.5</v>
      </c>
      <c r="T36" s="84">
        <v>46.6</v>
      </c>
      <c r="U36" s="84">
        <v>58.6</v>
      </c>
      <c r="V36" s="34">
        <v>66</v>
      </c>
    </row>
    <row r="37" spans="1:22" ht="38.25">
      <c r="A37" s="9" t="s">
        <v>1369</v>
      </c>
      <c r="B37" s="413">
        <f>SUM(B39:B47)</f>
        <v>751.8000000000001</v>
      </c>
      <c r="C37" s="48">
        <f>SUM(C39:C47)</f>
        <v>681.2</v>
      </c>
      <c r="D37" s="48">
        <v>661</v>
      </c>
      <c r="E37" s="48">
        <v>596.2</v>
      </c>
      <c r="F37" s="48">
        <v>552.3</v>
      </c>
      <c r="G37" s="48">
        <v>528</v>
      </c>
      <c r="H37" s="43">
        <v>511.8</v>
      </c>
      <c r="I37" s="43">
        <v>481.4</v>
      </c>
      <c r="J37" s="43">
        <v>468.8</v>
      </c>
      <c r="K37" s="43">
        <v>496.2</v>
      </c>
      <c r="L37" s="43">
        <v>494.2</v>
      </c>
      <c r="M37" s="43">
        <v>489.4</v>
      </c>
      <c r="N37" s="43">
        <v>491.4</v>
      </c>
      <c r="O37" s="43">
        <v>508.8</v>
      </c>
      <c r="P37" s="43">
        <v>473.3</v>
      </c>
      <c r="Q37" s="43">
        <v>476.5</v>
      </c>
      <c r="R37" s="43">
        <v>497.3</v>
      </c>
      <c r="S37" s="43">
        <v>512.2</v>
      </c>
      <c r="T37" s="43">
        <v>464.2</v>
      </c>
      <c r="U37" s="38">
        <v>483.8</v>
      </c>
      <c r="V37" s="45">
        <v>502.6</v>
      </c>
    </row>
    <row r="38" spans="1:22" ht="15.75">
      <c r="A38" s="10" t="s">
        <v>2241</v>
      </c>
      <c r="B38" s="209"/>
      <c r="C38" s="48"/>
      <c r="D38" s="48"/>
      <c r="E38" s="48"/>
      <c r="F38" s="48"/>
      <c r="G38" s="318"/>
      <c r="U38" s="204"/>
      <c r="V38" s="45"/>
    </row>
    <row r="39" spans="1:22" ht="12.75">
      <c r="A39" s="32" t="s">
        <v>790</v>
      </c>
      <c r="B39" s="83">
        <v>255</v>
      </c>
      <c r="C39" s="48">
        <v>253.2</v>
      </c>
      <c r="D39" s="48">
        <v>272.2</v>
      </c>
      <c r="E39" s="48">
        <v>227.1</v>
      </c>
      <c r="F39" s="48">
        <v>192.2</v>
      </c>
      <c r="G39" s="210">
        <v>181.2</v>
      </c>
      <c r="H39" s="210">
        <v>170.3</v>
      </c>
      <c r="I39" s="210">
        <v>152.9</v>
      </c>
      <c r="J39" s="210">
        <v>141</v>
      </c>
      <c r="K39" s="210">
        <v>167.1</v>
      </c>
      <c r="L39" s="210">
        <v>157.9</v>
      </c>
      <c r="M39" s="210">
        <v>152.9</v>
      </c>
      <c r="N39" s="210">
        <v>157.6</v>
      </c>
      <c r="O39" s="210">
        <v>164.3</v>
      </c>
      <c r="P39" s="210">
        <v>172.2</v>
      </c>
      <c r="Q39" s="209">
        <v>177.8</v>
      </c>
      <c r="R39" s="210">
        <v>174.1</v>
      </c>
      <c r="S39" s="210">
        <v>175.9</v>
      </c>
      <c r="T39" s="84">
        <v>151.5</v>
      </c>
      <c r="U39" s="398">
        <v>138.9</v>
      </c>
      <c r="V39" s="45">
        <v>139.8</v>
      </c>
    </row>
    <row r="40" spans="1:22" ht="15.75">
      <c r="A40" s="32" t="s">
        <v>1370</v>
      </c>
      <c r="B40" s="83">
        <v>250.7</v>
      </c>
      <c r="C40" s="48">
        <v>212.3</v>
      </c>
      <c r="D40" s="48">
        <v>200.3</v>
      </c>
      <c r="E40" s="48">
        <v>193.8</v>
      </c>
      <c r="F40" s="48">
        <v>188.2</v>
      </c>
      <c r="G40" s="210">
        <v>181.3</v>
      </c>
      <c r="H40" s="210">
        <v>179.2</v>
      </c>
      <c r="I40" s="210">
        <v>171.6</v>
      </c>
      <c r="J40" s="210">
        <v>171.8</v>
      </c>
      <c r="K40" s="210">
        <v>173.7</v>
      </c>
      <c r="L40" s="210">
        <v>172.1</v>
      </c>
      <c r="M40" s="210">
        <v>170.7</v>
      </c>
      <c r="N40" s="210">
        <v>166.2</v>
      </c>
      <c r="O40" s="210">
        <v>168.7</v>
      </c>
      <c r="P40" s="210">
        <v>142.3</v>
      </c>
      <c r="Q40" s="210">
        <v>136</v>
      </c>
      <c r="R40" s="210">
        <v>149.9</v>
      </c>
      <c r="S40" s="210">
        <v>152.1</v>
      </c>
      <c r="T40" s="19">
        <v>141.5</v>
      </c>
      <c r="U40" s="84">
        <v>140.6</v>
      </c>
      <c r="V40" s="45">
        <v>138.6</v>
      </c>
    </row>
    <row r="41" spans="1:22" ht="12.75">
      <c r="A41" s="32" t="s">
        <v>1734</v>
      </c>
      <c r="B41" s="83">
        <v>7.9</v>
      </c>
      <c r="C41" s="48">
        <v>3.8</v>
      </c>
      <c r="D41" s="48">
        <v>2</v>
      </c>
      <c r="E41" s="48">
        <v>1.4</v>
      </c>
      <c r="F41" s="48">
        <v>1</v>
      </c>
      <c r="G41" s="210">
        <v>0.6</v>
      </c>
      <c r="H41" s="210">
        <v>0.5</v>
      </c>
      <c r="I41" s="210">
        <v>0.3</v>
      </c>
      <c r="J41" s="210">
        <v>0.3</v>
      </c>
      <c r="K41" s="210">
        <v>0.2</v>
      </c>
      <c r="L41" s="210">
        <v>0.2</v>
      </c>
      <c r="M41" s="210">
        <v>0.2</v>
      </c>
      <c r="N41" s="210">
        <v>0.1</v>
      </c>
      <c r="O41" s="210">
        <v>0.2</v>
      </c>
      <c r="P41" s="210">
        <v>0.1</v>
      </c>
      <c r="Q41" s="210">
        <v>0.1</v>
      </c>
      <c r="R41" s="210">
        <v>0.1</v>
      </c>
      <c r="S41" s="210">
        <v>0.1</v>
      </c>
      <c r="T41" s="84">
        <v>0.1</v>
      </c>
      <c r="U41" s="84">
        <v>0.1</v>
      </c>
      <c r="V41" s="45">
        <v>0.1</v>
      </c>
    </row>
    <row r="42" spans="1:22" ht="12.75">
      <c r="A42" s="32" t="s">
        <v>1735</v>
      </c>
      <c r="B42" s="83">
        <v>24.1</v>
      </c>
      <c r="C42" s="48">
        <v>26</v>
      </c>
      <c r="D42" s="48">
        <v>26.3</v>
      </c>
      <c r="E42" s="48">
        <v>25.9</v>
      </c>
      <c r="F42" s="48">
        <v>25.1</v>
      </c>
      <c r="G42" s="210">
        <v>25.3</v>
      </c>
      <c r="H42" s="210">
        <v>25.1</v>
      </c>
      <c r="I42" s="210">
        <v>25.5</v>
      </c>
      <c r="J42" s="210">
        <v>26.2</v>
      </c>
      <c r="K42" s="210">
        <v>25.1</v>
      </c>
      <c r="L42" s="210">
        <v>23.2</v>
      </c>
      <c r="M42" s="210">
        <v>21.9</v>
      </c>
      <c r="N42" s="211">
        <v>20.2</v>
      </c>
      <c r="O42" s="210">
        <v>18.7</v>
      </c>
      <c r="P42" s="210">
        <v>13.5</v>
      </c>
      <c r="Q42" s="210">
        <v>11.1</v>
      </c>
      <c r="R42" s="210">
        <v>8.7</v>
      </c>
      <c r="S42" s="210">
        <v>8.2</v>
      </c>
      <c r="T42" s="84">
        <v>7.1</v>
      </c>
      <c r="U42" s="84">
        <v>6.7</v>
      </c>
      <c r="V42" s="45">
        <v>6.4</v>
      </c>
    </row>
    <row r="43" spans="1:22" ht="12.75">
      <c r="A43" s="32" t="s">
        <v>1736</v>
      </c>
      <c r="B43" s="83">
        <v>23.9</v>
      </c>
      <c r="C43" s="48">
        <v>26.2</v>
      </c>
      <c r="D43" s="48">
        <v>28.3</v>
      </c>
      <c r="E43" s="48">
        <v>27.2</v>
      </c>
      <c r="F43" s="48">
        <v>26.5</v>
      </c>
      <c r="G43" s="210">
        <v>27.4</v>
      </c>
      <c r="H43" s="210">
        <v>28</v>
      </c>
      <c r="I43" s="210">
        <v>28.2</v>
      </c>
      <c r="J43" s="210">
        <v>28.6</v>
      </c>
      <c r="K43" s="210">
        <v>28.1</v>
      </c>
      <c r="L43" s="210">
        <v>27.8</v>
      </c>
      <c r="M43" s="210">
        <v>26.6</v>
      </c>
      <c r="N43" s="210">
        <v>23.8</v>
      </c>
      <c r="O43" s="210">
        <v>21.4</v>
      </c>
      <c r="P43" s="210">
        <v>15</v>
      </c>
      <c r="Q43" s="210">
        <v>12.4</v>
      </c>
      <c r="R43" s="210">
        <v>9.8</v>
      </c>
      <c r="S43" s="210">
        <v>9</v>
      </c>
      <c r="T43" s="84">
        <v>7.9</v>
      </c>
      <c r="U43" s="84">
        <v>7.1</v>
      </c>
      <c r="V43" s="45">
        <v>6.9</v>
      </c>
    </row>
    <row r="44" spans="1:22" ht="12.75">
      <c r="A44" s="32" t="s">
        <v>1737</v>
      </c>
      <c r="B44" s="414">
        <v>35.6</v>
      </c>
      <c r="C44" s="48">
        <v>39.6</v>
      </c>
      <c r="D44" s="48">
        <v>46.8</v>
      </c>
      <c r="E44" s="48">
        <v>47</v>
      </c>
      <c r="F44" s="48">
        <v>46.2</v>
      </c>
      <c r="G44" s="210">
        <v>46.6</v>
      </c>
      <c r="H44" s="210">
        <v>46.2</v>
      </c>
      <c r="I44" s="210">
        <v>46.5</v>
      </c>
      <c r="J44" s="210">
        <v>46.6</v>
      </c>
      <c r="K44" s="210">
        <v>46.9</v>
      </c>
      <c r="L44" s="211">
        <v>51.3</v>
      </c>
      <c r="M44" s="211">
        <v>51.3</v>
      </c>
      <c r="N44" s="211">
        <v>51.4</v>
      </c>
      <c r="O44" s="211">
        <v>51.4</v>
      </c>
      <c r="P44" s="211">
        <v>43.4</v>
      </c>
      <c r="Q44" s="211">
        <v>44.2</v>
      </c>
      <c r="R44" s="211">
        <v>42.6</v>
      </c>
      <c r="S44" s="211">
        <v>43.4</v>
      </c>
      <c r="T44" s="84">
        <v>42.7</v>
      </c>
      <c r="U44" s="84">
        <v>42.4</v>
      </c>
      <c r="V44" s="45">
        <v>43.2</v>
      </c>
    </row>
    <row r="45" spans="1:22" ht="12.75">
      <c r="A45" s="32" t="s">
        <v>1418</v>
      </c>
      <c r="B45" s="83">
        <v>0.5</v>
      </c>
      <c r="C45" s="48">
        <v>0.5</v>
      </c>
      <c r="D45" s="48">
        <v>0.3</v>
      </c>
      <c r="E45" s="48">
        <v>0.3</v>
      </c>
      <c r="F45" s="48">
        <v>0.3</v>
      </c>
      <c r="G45" s="210">
        <v>0.2</v>
      </c>
      <c r="H45" s="210">
        <v>0.1</v>
      </c>
      <c r="I45" s="210">
        <v>0.1</v>
      </c>
      <c r="J45" s="210">
        <v>0.1</v>
      </c>
      <c r="K45" s="210">
        <v>0.1</v>
      </c>
      <c r="L45" s="210">
        <v>0.1</v>
      </c>
      <c r="M45" s="210">
        <v>0.1</v>
      </c>
      <c r="N45" s="210">
        <v>0.1</v>
      </c>
      <c r="O45" s="210">
        <v>0.1</v>
      </c>
      <c r="P45" s="210">
        <v>0.1</v>
      </c>
      <c r="Q45" s="210">
        <v>0.1</v>
      </c>
      <c r="R45" s="210">
        <v>0.1</v>
      </c>
      <c r="S45" s="210">
        <v>0.1</v>
      </c>
      <c r="T45" s="84">
        <v>0.1</v>
      </c>
      <c r="U45" s="84">
        <v>0.1</v>
      </c>
      <c r="V45" s="45">
        <v>0.1</v>
      </c>
    </row>
    <row r="46" spans="1:22" ht="12.75">
      <c r="A46" s="32" t="s">
        <v>1419</v>
      </c>
      <c r="B46" s="83">
        <v>3.7</v>
      </c>
      <c r="C46" s="48">
        <v>1.9</v>
      </c>
      <c r="D46" s="48">
        <v>1.6</v>
      </c>
      <c r="E46" s="48">
        <v>1.2</v>
      </c>
      <c r="F46" s="48">
        <v>1.1</v>
      </c>
      <c r="G46" s="210">
        <v>0.9</v>
      </c>
      <c r="H46" s="210">
        <v>0.9</v>
      </c>
      <c r="I46" s="210">
        <v>0.8</v>
      </c>
      <c r="J46" s="210">
        <v>0.8</v>
      </c>
      <c r="K46" s="210">
        <v>1</v>
      </c>
      <c r="L46" s="210">
        <v>1</v>
      </c>
      <c r="M46" s="210">
        <v>1</v>
      </c>
      <c r="N46" s="210">
        <v>0.9</v>
      </c>
      <c r="O46" s="210">
        <v>1</v>
      </c>
      <c r="P46" s="210">
        <v>0.9</v>
      </c>
      <c r="Q46" s="210">
        <v>0.9</v>
      </c>
      <c r="R46" s="210">
        <v>1</v>
      </c>
      <c r="S46" s="210">
        <v>0.8</v>
      </c>
      <c r="T46" s="84">
        <v>0.8</v>
      </c>
      <c r="U46" s="84">
        <v>0.8</v>
      </c>
      <c r="V46" s="45">
        <v>0.7</v>
      </c>
    </row>
    <row r="47" spans="1:22" ht="12.75">
      <c r="A47" s="32" t="s">
        <v>1738</v>
      </c>
      <c r="B47" s="84">
        <v>150.4</v>
      </c>
      <c r="C47" s="48">
        <v>117.7</v>
      </c>
      <c r="D47" s="48">
        <v>83.2</v>
      </c>
      <c r="E47" s="48">
        <v>72.3</v>
      </c>
      <c r="F47" s="48">
        <v>71.7</v>
      </c>
      <c r="G47" s="210">
        <v>64.5</v>
      </c>
      <c r="H47" s="210">
        <v>61.5</v>
      </c>
      <c r="I47" s="210">
        <v>55.5</v>
      </c>
      <c r="J47" s="210">
        <v>53.4</v>
      </c>
      <c r="K47" s="210">
        <v>54</v>
      </c>
      <c r="L47" s="210">
        <v>60.6</v>
      </c>
      <c r="M47" s="210">
        <v>64.7</v>
      </c>
      <c r="N47" s="210">
        <v>71.1</v>
      </c>
      <c r="O47" s="210">
        <v>83</v>
      </c>
      <c r="P47" s="210">
        <v>85.8</v>
      </c>
      <c r="Q47" s="210">
        <v>93.9</v>
      </c>
      <c r="R47" s="210">
        <v>111</v>
      </c>
      <c r="S47" s="210">
        <v>122.6</v>
      </c>
      <c r="T47" s="84">
        <v>112.5</v>
      </c>
      <c r="U47" s="84">
        <v>147.1</v>
      </c>
      <c r="V47" s="45">
        <v>166.8</v>
      </c>
    </row>
    <row r="48" spans="1:22" ht="24" customHeight="1">
      <c r="A48" s="506" t="s">
        <v>774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</row>
    <row r="49" spans="1:6" ht="12.75">
      <c r="A49" s="8" t="s">
        <v>1739</v>
      </c>
      <c r="C49" s="48"/>
      <c r="D49" s="48"/>
      <c r="E49" s="48"/>
      <c r="F49" s="48"/>
    </row>
    <row r="50" spans="1:22" ht="51">
      <c r="A50" s="55" t="s">
        <v>1740</v>
      </c>
      <c r="B50" s="84">
        <v>313.5</v>
      </c>
      <c r="C50" s="207">
        <v>274.5</v>
      </c>
      <c r="D50" s="207">
        <v>237.6</v>
      </c>
      <c r="E50" s="207">
        <v>432</v>
      </c>
      <c r="F50" s="207">
        <v>356.7</v>
      </c>
      <c r="G50" s="207">
        <v>277.2</v>
      </c>
      <c r="H50" s="207">
        <v>211.4</v>
      </c>
      <c r="I50" s="207">
        <v>175.5</v>
      </c>
      <c r="J50" s="207">
        <v>150.9</v>
      </c>
      <c r="K50" s="207">
        <v>128.1</v>
      </c>
      <c r="L50" s="207">
        <v>110.3</v>
      </c>
      <c r="M50" s="207">
        <v>89</v>
      </c>
      <c r="N50" s="207">
        <v>70.6</v>
      </c>
      <c r="O50" s="207">
        <v>57.2</v>
      </c>
      <c r="P50" s="207">
        <v>49.6</v>
      </c>
      <c r="Q50" s="207">
        <v>44.3</v>
      </c>
      <c r="R50" s="207">
        <v>40.6</v>
      </c>
      <c r="S50" s="207">
        <v>38.5</v>
      </c>
      <c r="T50" s="84">
        <v>36.1</v>
      </c>
      <c r="U50" s="84">
        <v>35.3</v>
      </c>
      <c r="V50" s="45">
        <v>58</v>
      </c>
    </row>
    <row r="51" spans="1:22" ht="38.25">
      <c r="A51" s="55" t="s">
        <v>1741</v>
      </c>
      <c r="B51" s="83">
        <v>60</v>
      </c>
      <c r="C51" s="48">
        <v>199</v>
      </c>
      <c r="D51" s="48">
        <v>392</v>
      </c>
      <c r="E51" s="48">
        <v>595</v>
      </c>
      <c r="F51" s="48">
        <v>798</v>
      </c>
      <c r="G51" s="48">
        <v>998</v>
      </c>
      <c r="H51" s="48">
        <v>1107.5</v>
      </c>
      <c r="I51" s="48">
        <v>1249.5</v>
      </c>
      <c r="J51" s="48">
        <v>1439.8</v>
      </c>
      <c r="K51" s="126">
        <v>1568.4</v>
      </c>
      <c r="L51" s="126">
        <v>1698.4</v>
      </c>
      <c r="M51" s="126">
        <v>1920.7</v>
      </c>
      <c r="N51" s="126">
        <v>1996.2</v>
      </c>
      <c r="O51" s="126">
        <v>2151.5</v>
      </c>
      <c r="P51" s="48">
        <v>2300.4</v>
      </c>
      <c r="Q51" s="48">
        <v>2440.2</v>
      </c>
      <c r="R51" s="48">
        <v>2627</v>
      </c>
      <c r="S51" s="48">
        <v>2818</v>
      </c>
      <c r="T51" s="84">
        <v>2856.7</v>
      </c>
      <c r="U51" s="84">
        <v>2949.6</v>
      </c>
      <c r="V51" s="45">
        <v>3096.8</v>
      </c>
    </row>
    <row r="52" spans="1:22" ht="51">
      <c r="A52" s="55" t="s">
        <v>1742</v>
      </c>
      <c r="B52" s="84">
        <v>147.5</v>
      </c>
      <c r="C52" s="48">
        <v>133.9</v>
      </c>
      <c r="D52" s="48">
        <v>129.2</v>
      </c>
      <c r="E52" s="48">
        <v>123.7</v>
      </c>
      <c r="F52" s="48">
        <v>128.4</v>
      </c>
      <c r="G52" s="48">
        <v>124.3</v>
      </c>
      <c r="H52" s="48">
        <v>122.5</v>
      </c>
      <c r="I52" s="48">
        <v>117.1</v>
      </c>
      <c r="J52" s="48">
        <v>112.5</v>
      </c>
      <c r="K52" s="48">
        <v>108.6</v>
      </c>
      <c r="L52" s="48">
        <v>106.7</v>
      </c>
      <c r="M52" s="48">
        <v>101.1</v>
      </c>
      <c r="N52" s="48">
        <v>92.9</v>
      </c>
      <c r="O52" s="48">
        <v>86.3</v>
      </c>
      <c r="P52" s="48">
        <v>79.2</v>
      </c>
      <c r="Q52" s="48">
        <v>72.2</v>
      </c>
      <c r="R52" s="48">
        <v>69</v>
      </c>
      <c r="S52" s="48">
        <v>64.4</v>
      </c>
      <c r="T52" s="84">
        <v>64.8</v>
      </c>
      <c r="U52" s="83">
        <v>63</v>
      </c>
      <c r="V52" s="45">
        <v>72.4</v>
      </c>
    </row>
    <row r="53" spans="1:22" ht="27.75" customHeight="1">
      <c r="A53" s="55" t="s">
        <v>1743</v>
      </c>
      <c r="B53" s="84">
        <v>9417.3</v>
      </c>
      <c r="C53" s="48">
        <v>10156.7</v>
      </c>
      <c r="D53" s="48">
        <v>11099.2</v>
      </c>
      <c r="E53" s="48">
        <v>12387.3</v>
      </c>
      <c r="F53" s="48">
        <v>13688.5</v>
      </c>
      <c r="G53" s="48">
        <v>15047.2</v>
      </c>
      <c r="H53" s="48">
        <v>16591.2</v>
      </c>
      <c r="I53" s="48">
        <v>17761.3</v>
      </c>
      <c r="J53" s="48">
        <v>18543.4</v>
      </c>
      <c r="K53" s="126">
        <v>19097.4</v>
      </c>
      <c r="L53" s="126">
        <v>19983.9</v>
      </c>
      <c r="M53" s="126">
        <v>21135.1</v>
      </c>
      <c r="N53" s="126">
        <v>22082.1</v>
      </c>
      <c r="O53" s="126">
        <v>22853.8</v>
      </c>
      <c r="P53" s="48">
        <v>24124.8</v>
      </c>
      <c r="Q53" s="48">
        <v>25281.8</v>
      </c>
      <c r="R53" s="48">
        <v>27754.5</v>
      </c>
      <c r="S53" s="48">
        <v>30300.2</v>
      </c>
      <c r="T53" s="84">
        <v>31340.6</v>
      </c>
      <c r="U53" s="84">
        <v>32629.1</v>
      </c>
      <c r="V53" s="45">
        <v>34624.3</v>
      </c>
    </row>
    <row r="54" spans="1:22" ht="54">
      <c r="A54" s="9" t="s">
        <v>112</v>
      </c>
      <c r="B54" s="104">
        <v>63.4</v>
      </c>
      <c r="C54" s="208">
        <v>68.4</v>
      </c>
      <c r="D54" s="208">
        <v>74.8</v>
      </c>
      <c r="E54" s="208">
        <v>83.4</v>
      </c>
      <c r="F54" s="208">
        <v>92.3</v>
      </c>
      <c r="G54" s="208">
        <v>101.7</v>
      </c>
      <c r="H54" s="207">
        <v>112.3</v>
      </c>
      <c r="I54" s="207">
        <v>120.4</v>
      </c>
      <c r="J54" s="207">
        <v>126.2</v>
      </c>
      <c r="K54" s="207">
        <v>130.5</v>
      </c>
      <c r="L54" s="207">
        <v>137.2</v>
      </c>
      <c r="M54" s="207">
        <v>145.8</v>
      </c>
      <c r="N54" s="417">
        <v>153</v>
      </c>
      <c r="O54" s="417">
        <v>158.9</v>
      </c>
      <c r="P54" s="417">
        <v>168.4</v>
      </c>
      <c r="Q54" s="417">
        <v>177</v>
      </c>
      <c r="R54" s="417">
        <v>194.4</v>
      </c>
      <c r="S54" s="417">
        <v>212.3</v>
      </c>
      <c r="T54" s="303">
        <v>219.4</v>
      </c>
      <c r="U54" s="45">
        <v>228.4</v>
      </c>
      <c r="V54" s="34">
        <v>242</v>
      </c>
    </row>
    <row r="55" spans="1:22" ht="25.5">
      <c r="A55" s="9" t="s">
        <v>1510</v>
      </c>
      <c r="B55" s="84">
        <v>14.5</v>
      </c>
      <c r="C55" s="207">
        <v>14.3</v>
      </c>
      <c r="D55" s="207">
        <v>13.9</v>
      </c>
      <c r="E55" s="207">
        <v>13.5</v>
      </c>
      <c r="F55" s="207">
        <v>13.3</v>
      </c>
      <c r="G55" s="207">
        <v>13</v>
      </c>
      <c r="H55" s="207">
        <v>12.7</v>
      </c>
      <c r="I55" s="207">
        <v>12.4</v>
      </c>
      <c r="J55" s="207">
        <v>12.3</v>
      </c>
      <c r="K55" s="207">
        <v>12.1</v>
      </c>
      <c r="L55" s="207">
        <v>11.8</v>
      </c>
      <c r="M55" s="207">
        <v>11.3</v>
      </c>
      <c r="N55" s="207">
        <v>10.9</v>
      </c>
      <c r="O55" s="207">
        <v>10.6</v>
      </c>
      <c r="P55" s="207">
        <v>10.3</v>
      </c>
      <c r="Q55" s="207">
        <v>9.9</v>
      </c>
      <c r="R55" s="207">
        <v>9.7</v>
      </c>
      <c r="S55" s="207">
        <v>9.4</v>
      </c>
      <c r="T55" s="83">
        <v>9</v>
      </c>
      <c r="U55" s="84">
        <v>8.8</v>
      </c>
      <c r="V55" s="45">
        <v>8.6</v>
      </c>
    </row>
    <row r="56" spans="1:22" ht="25.5">
      <c r="A56" s="9" t="s">
        <v>1815</v>
      </c>
      <c r="B56" s="83">
        <v>14</v>
      </c>
      <c r="C56" s="207">
        <v>13.9</v>
      </c>
      <c r="D56" s="207">
        <v>13.8</v>
      </c>
      <c r="E56" s="207">
        <v>13.5</v>
      </c>
      <c r="F56" s="207">
        <v>13.2</v>
      </c>
      <c r="G56" s="207">
        <v>12.7</v>
      </c>
      <c r="H56" s="207">
        <v>12.5</v>
      </c>
      <c r="I56" s="207">
        <v>12.3</v>
      </c>
      <c r="J56" s="207">
        <v>12.2</v>
      </c>
      <c r="K56" s="207">
        <v>12.2</v>
      </c>
      <c r="L56" s="207">
        <v>12.1</v>
      </c>
      <c r="M56" s="207">
        <v>11.9</v>
      </c>
      <c r="N56" s="207">
        <v>11.8</v>
      </c>
      <c r="O56" s="207">
        <v>11.6</v>
      </c>
      <c r="P56" s="207">
        <v>11.4</v>
      </c>
      <c r="Q56" s="207">
        <v>11.3</v>
      </c>
      <c r="R56" s="207">
        <v>11.2</v>
      </c>
      <c r="S56" s="207">
        <v>11.2</v>
      </c>
      <c r="T56" s="83">
        <v>11</v>
      </c>
      <c r="U56" s="398">
        <v>11.1</v>
      </c>
      <c r="V56" s="34">
        <v>11</v>
      </c>
    </row>
    <row r="57" spans="1:22" ht="25.5">
      <c r="A57" s="9" t="s">
        <v>1511</v>
      </c>
      <c r="B57" s="84">
        <v>5.4</v>
      </c>
      <c r="C57" s="207">
        <v>5.5</v>
      </c>
      <c r="D57" s="207">
        <v>5.6</v>
      </c>
      <c r="E57" s="207">
        <v>5.7</v>
      </c>
      <c r="F57" s="207">
        <v>5.7</v>
      </c>
      <c r="G57" s="207">
        <v>5.8</v>
      </c>
      <c r="H57" s="207">
        <v>5.8</v>
      </c>
      <c r="I57" s="207">
        <v>5.8</v>
      </c>
      <c r="J57" s="207">
        <v>5.8</v>
      </c>
      <c r="K57" s="207">
        <v>5.8</v>
      </c>
      <c r="L57" s="207">
        <v>5.8</v>
      </c>
      <c r="M57" s="207">
        <v>5.9</v>
      </c>
      <c r="N57" s="207">
        <v>5.9</v>
      </c>
      <c r="O57" s="207">
        <v>6</v>
      </c>
      <c r="P57" s="207">
        <v>6.1</v>
      </c>
      <c r="Q57" s="207">
        <v>6.2</v>
      </c>
      <c r="R57" s="207">
        <v>6.3</v>
      </c>
      <c r="S57" s="207">
        <v>6.3</v>
      </c>
      <c r="T57" s="84">
        <v>6.3</v>
      </c>
      <c r="U57" s="84">
        <v>6.3</v>
      </c>
      <c r="V57" s="45">
        <v>6.5</v>
      </c>
    </row>
    <row r="58" spans="1:22" s="202" customFormat="1" ht="19.5" customHeight="1">
      <c r="A58" s="498" t="s">
        <v>638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</row>
    <row r="59" spans="1:18" ht="12.75">
      <c r="A59" s="5" t="s">
        <v>1816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</row>
    <row r="60" spans="1:22" ht="38.25">
      <c r="A60" s="9" t="s">
        <v>1817</v>
      </c>
      <c r="B60" s="84">
        <v>87.2</v>
      </c>
      <c r="C60" s="207">
        <v>87.1</v>
      </c>
      <c r="D60" s="207">
        <v>87.1</v>
      </c>
      <c r="E60" s="207">
        <v>87.1</v>
      </c>
      <c r="F60" s="207">
        <v>87.4</v>
      </c>
      <c r="G60" s="207">
        <v>87.1</v>
      </c>
      <c r="H60" s="207">
        <v>86.7</v>
      </c>
      <c r="I60" s="207">
        <v>86.2</v>
      </c>
      <c r="J60" s="207">
        <v>86</v>
      </c>
      <c r="K60" s="207">
        <v>86.1</v>
      </c>
      <c r="L60" s="207">
        <v>85.8</v>
      </c>
      <c r="M60" s="207">
        <v>85.5</v>
      </c>
      <c r="N60" s="207">
        <v>85.4</v>
      </c>
      <c r="O60" s="207">
        <v>85.3</v>
      </c>
      <c r="P60" s="207">
        <v>85.2</v>
      </c>
      <c r="Q60" s="207">
        <v>85.2</v>
      </c>
      <c r="R60" s="207">
        <v>85.2</v>
      </c>
      <c r="S60" s="207">
        <v>85.6</v>
      </c>
      <c r="T60" s="84">
        <v>85.6</v>
      </c>
      <c r="U60" s="207">
        <v>85.7</v>
      </c>
      <c r="V60" s="45">
        <v>85.5</v>
      </c>
    </row>
    <row r="61" spans="1:22" ht="38.25">
      <c r="A61" s="9" t="s">
        <v>1818</v>
      </c>
      <c r="B61" s="84">
        <v>456.2</v>
      </c>
      <c r="C61" s="207">
        <v>465.9</v>
      </c>
      <c r="D61" s="207">
        <v>489.1</v>
      </c>
      <c r="E61" s="207">
        <v>519</v>
      </c>
      <c r="F61" s="207">
        <v>538.6</v>
      </c>
      <c r="G61" s="207">
        <v>558.5</v>
      </c>
      <c r="H61" s="207">
        <v>569</v>
      </c>
      <c r="I61" s="207">
        <v>573.5</v>
      </c>
      <c r="J61" s="207">
        <v>579</v>
      </c>
      <c r="K61" s="207">
        <v>584.4</v>
      </c>
      <c r="L61" s="207">
        <v>588.7</v>
      </c>
      <c r="M61" s="207">
        <v>592.6</v>
      </c>
      <c r="N61" s="207">
        <v>598.6</v>
      </c>
      <c r="O61" s="207">
        <v>600.6</v>
      </c>
      <c r="P61" s="207">
        <v>581</v>
      </c>
      <c r="Q61" s="207">
        <v>701.1</v>
      </c>
      <c r="R61" s="207">
        <v>747.5</v>
      </c>
      <c r="S61" s="207">
        <v>754.1</v>
      </c>
      <c r="T61" s="84">
        <v>792.7</v>
      </c>
      <c r="U61" s="207">
        <v>825</v>
      </c>
      <c r="V61" s="45">
        <v>927.3</v>
      </c>
    </row>
    <row r="62" spans="1:22" ht="38.25">
      <c r="A62" s="9" t="s">
        <v>1819</v>
      </c>
      <c r="B62" s="84">
        <v>405.5</v>
      </c>
      <c r="C62" s="207">
        <v>419.1</v>
      </c>
      <c r="D62" s="207">
        <v>440</v>
      </c>
      <c r="E62" s="207">
        <v>462.8</v>
      </c>
      <c r="F62" s="207">
        <v>483.9</v>
      </c>
      <c r="G62" s="207">
        <v>500.2</v>
      </c>
      <c r="H62" s="207">
        <v>510.9</v>
      </c>
      <c r="I62" s="207">
        <v>517.4</v>
      </c>
      <c r="J62" s="207">
        <v>525.3</v>
      </c>
      <c r="K62" s="207">
        <v>532.4</v>
      </c>
      <c r="L62" s="207">
        <v>537</v>
      </c>
      <c r="M62" s="207">
        <v>541.1</v>
      </c>
      <c r="N62" s="207">
        <v>544.2</v>
      </c>
      <c r="O62" s="207">
        <v>546.4</v>
      </c>
      <c r="P62" s="207">
        <v>530.5</v>
      </c>
      <c r="Q62" s="207">
        <v>597.3</v>
      </c>
      <c r="R62" s="207">
        <v>624.2</v>
      </c>
      <c r="S62" s="207">
        <v>629.1</v>
      </c>
      <c r="T62" s="83">
        <v>646.9</v>
      </c>
      <c r="U62" s="207">
        <v>664.6</v>
      </c>
      <c r="V62" s="45">
        <v>727.7</v>
      </c>
    </row>
    <row r="63" spans="1:22" ht="25.5">
      <c r="A63" s="9" t="s">
        <v>1820</v>
      </c>
      <c r="B63" s="83">
        <v>3</v>
      </c>
      <c r="C63" s="207">
        <v>3.1</v>
      </c>
      <c r="D63" s="207">
        <v>3.1</v>
      </c>
      <c r="E63" s="207">
        <v>3.1</v>
      </c>
      <c r="F63" s="207">
        <v>3</v>
      </c>
      <c r="G63" s="207">
        <v>3</v>
      </c>
      <c r="H63" s="207">
        <v>3</v>
      </c>
      <c r="I63" s="207">
        <v>3</v>
      </c>
      <c r="J63" s="207">
        <v>3</v>
      </c>
      <c r="K63" s="207">
        <v>3</v>
      </c>
      <c r="L63" s="207">
        <v>3</v>
      </c>
      <c r="M63" s="207">
        <v>2.9</v>
      </c>
      <c r="N63" s="207">
        <v>2.9</v>
      </c>
      <c r="O63" s="207">
        <v>2.8</v>
      </c>
      <c r="P63" s="207">
        <v>2.8</v>
      </c>
      <c r="Q63" s="207">
        <v>2.8</v>
      </c>
      <c r="R63" s="207">
        <v>2.7</v>
      </c>
      <c r="S63" s="207">
        <v>2.7</v>
      </c>
      <c r="T63" s="84">
        <v>2.6</v>
      </c>
      <c r="U63" s="207">
        <v>2.6</v>
      </c>
      <c r="V63" s="45">
        <v>2.5</v>
      </c>
    </row>
    <row r="64" spans="1:22" ht="38.25">
      <c r="A64" s="9" t="s">
        <v>1327</v>
      </c>
      <c r="B64" s="84">
        <v>4.4</v>
      </c>
      <c r="C64" s="207">
        <v>4.6</v>
      </c>
      <c r="D64" s="207">
        <v>4.7</v>
      </c>
      <c r="E64" s="207">
        <v>4.6</v>
      </c>
      <c r="F64" s="207">
        <v>4.6</v>
      </c>
      <c r="G64" s="207">
        <v>4.7</v>
      </c>
      <c r="H64" s="207">
        <v>4.7</v>
      </c>
      <c r="I64" s="207">
        <v>4.7</v>
      </c>
      <c r="J64" s="207">
        <v>4.7</v>
      </c>
      <c r="K64" s="207">
        <v>4.8</v>
      </c>
      <c r="L64" s="207">
        <v>4.8</v>
      </c>
      <c r="M64" s="207">
        <v>4.8</v>
      </c>
      <c r="N64" s="207">
        <v>4.8</v>
      </c>
      <c r="O64" s="207">
        <v>4.8</v>
      </c>
      <c r="P64" s="207">
        <v>4.9</v>
      </c>
      <c r="Q64" s="207">
        <v>4.9</v>
      </c>
      <c r="R64" s="207">
        <v>4.9</v>
      </c>
      <c r="S64" s="207">
        <v>4.9</v>
      </c>
      <c r="T64" s="84">
        <v>4.9</v>
      </c>
      <c r="U64" s="207">
        <v>4.9</v>
      </c>
      <c r="V64" s="45">
        <v>4.8</v>
      </c>
    </row>
    <row r="65" spans="1:22" ht="25.5">
      <c r="A65" s="9" t="s">
        <v>1328</v>
      </c>
      <c r="B65" s="84">
        <v>358.3</v>
      </c>
      <c r="C65" s="207">
        <v>367</v>
      </c>
      <c r="D65" s="207">
        <v>372.6</v>
      </c>
      <c r="E65" s="207">
        <v>376.8</v>
      </c>
      <c r="F65" s="207">
        <v>388.8</v>
      </c>
      <c r="G65" s="207">
        <v>392</v>
      </c>
      <c r="H65" s="207">
        <v>397.6</v>
      </c>
      <c r="I65" s="207">
        <v>397.7</v>
      </c>
      <c r="J65" s="207">
        <v>401.9</v>
      </c>
      <c r="K65" s="207">
        <v>405</v>
      </c>
      <c r="L65" s="207">
        <v>406.4</v>
      </c>
      <c r="M65" s="207">
        <v>412.3</v>
      </c>
      <c r="N65" s="207">
        <v>420.5</v>
      </c>
      <c r="O65" s="207">
        <v>422.6</v>
      </c>
      <c r="P65" s="207">
        <v>435.9</v>
      </c>
      <c r="Q65" s="207">
        <v>438.6</v>
      </c>
      <c r="R65" s="207">
        <v>441.8</v>
      </c>
      <c r="S65" s="207">
        <v>461.2</v>
      </c>
      <c r="T65" s="84">
        <v>465.5</v>
      </c>
      <c r="U65" s="207">
        <v>475.1</v>
      </c>
      <c r="V65" s="45">
        <v>485.2</v>
      </c>
    </row>
    <row r="66" spans="1:22" ht="25.5">
      <c r="A66" s="9" t="s">
        <v>1329</v>
      </c>
      <c r="B66" s="84">
        <v>148.6</v>
      </c>
      <c r="C66" s="207">
        <v>140.2</v>
      </c>
      <c r="D66" s="207">
        <v>141.9</v>
      </c>
      <c r="E66" s="207">
        <v>143.3</v>
      </c>
      <c r="F66" s="207">
        <v>147.8</v>
      </c>
      <c r="G66" s="207">
        <v>150</v>
      </c>
      <c r="H66" s="207">
        <v>151.5</v>
      </c>
      <c r="I66" s="207">
        <v>152</v>
      </c>
      <c r="J66" s="207">
        <v>153.1</v>
      </c>
      <c r="K66" s="207">
        <v>151.7</v>
      </c>
      <c r="L66" s="207">
        <v>152.1</v>
      </c>
      <c r="M66" s="207">
        <v>152.7</v>
      </c>
      <c r="N66" s="207">
        <v>156.1</v>
      </c>
      <c r="O66" s="207">
        <v>157.6</v>
      </c>
      <c r="P66" s="207">
        <v>159.9</v>
      </c>
      <c r="Q66" s="207">
        <v>161.9</v>
      </c>
      <c r="R66" s="207">
        <v>163.5</v>
      </c>
      <c r="S66" s="207">
        <v>164.8</v>
      </c>
      <c r="T66" s="84">
        <v>166.2</v>
      </c>
      <c r="U66" s="207">
        <v>167.9</v>
      </c>
      <c r="V66" s="45">
        <v>171.3</v>
      </c>
    </row>
    <row r="67" spans="1:22" ht="25.5">
      <c r="A67" s="9" t="s">
        <v>1330</v>
      </c>
      <c r="B67" s="84">
        <v>51.2</v>
      </c>
      <c r="C67" s="208">
        <v>51.4</v>
      </c>
      <c r="D67" s="208">
        <v>50.5</v>
      </c>
      <c r="E67" s="208">
        <v>49.9</v>
      </c>
      <c r="F67" s="208">
        <v>49.2</v>
      </c>
      <c r="G67" s="208">
        <v>48.8</v>
      </c>
      <c r="H67" s="208">
        <v>48.5</v>
      </c>
      <c r="I67" s="208">
        <v>48.8</v>
      </c>
      <c r="J67" s="208">
        <v>48</v>
      </c>
      <c r="K67" s="208">
        <v>48.4</v>
      </c>
      <c r="L67" s="208">
        <v>48.1</v>
      </c>
      <c r="M67" s="208">
        <v>50.1</v>
      </c>
      <c r="N67" s="208">
        <v>49.7</v>
      </c>
      <c r="O67" s="208">
        <v>49.9</v>
      </c>
      <c r="P67" s="208">
        <v>49.8</v>
      </c>
      <c r="Q67" s="208">
        <v>49.6</v>
      </c>
      <c r="R67" s="208">
        <v>49.5</v>
      </c>
      <c r="S67" s="208">
        <v>49.2</v>
      </c>
      <c r="T67" s="84">
        <v>48.9</v>
      </c>
      <c r="U67" s="207">
        <v>49.2</v>
      </c>
      <c r="V67" s="45">
        <v>51</v>
      </c>
    </row>
    <row r="68" spans="1:22" ht="38.25">
      <c r="A68" s="9" t="s">
        <v>1331</v>
      </c>
      <c r="B68" s="84">
        <v>15.5</v>
      </c>
      <c r="C68" s="208">
        <v>15.5</v>
      </c>
      <c r="D68" s="208">
        <v>15.5</v>
      </c>
      <c r="E68" s="208">
        <v>15</v>
      </c>
      <c r="F68" s="208">
        <v>15</v>
      </c>
      <c r="G68" s="208">
        <v>15.1</v>
      </c>
      <c r="H68" s="208">
        <v>15.1</v>
      </c>
      <c r="I68" s="208">
        <v>15</v>
      </c>
      <c r="J68" s="208">
        <v>15</v>
      </c>
      <c r="K68" s="208">
        <v>14.9</v>
      </c>
      <c r="L68" s="208">
        <v>15</v>
      </c>
      <c r="M68" s="208">
        <v>15.2</v>
      </c>
      <c r="N68" s="208">
        <v>15.2</v>
      </c>
      <c r="O68" s="208">
        <v>15.6</v>
      </c>
      <c r="P68" s="208">
        <v>15.6</v>
      </c>
      <c r="Q68" s="208">
        <v>15.6</v>
      </c>
      <c r="R68" s="208">
        <v>15.8</v>
      </c>
      <c r="S68" s="208">
        <v>16</v>
      </c>
      <c r="T68" s="84">
        <v>15.9</v>
      </c>
      <c r="U68" s="207">
        <v>15.9</v>
      </c>
      <c r="V68" s="45">
        <v>19.5</v>
      </c>
    </row>
    <row r="69" spans="1:22" ht="38.25">
      <c r="A69" s="9" t="s">
        <v>1332</v>
      </c>
      <c r="B69" s="84">
        <v>102.2</v>
      </c>
      <c r="C69" s="207">
        <v>97.8</v>
      </c>
      <c r="D69" s="207">
        <v>97.3</v>
      </c>
      <c r="E69" s="207">
        <v>93.8</v>
      </c>
      <c r="F69" s="207">
        <v>83.7</v>
      </c>
      <c r="G69" s="207">
        <v>75</v>
      </c>
      <c r="H69" s="207">
        <v>84.4</v>
      </c>
      <c r="I69" s="207">
        <v>89.1</v>
      </c>
      <c r="J69" s="207">
        <v>84.6</v>
      </c>
      <c r="K69" s="207">
        <v>84.6</v>
      </c>
      <c r="L69" s="207">
        <v>101.8</v>
      </c>
      <c r="M69" s="207">
        <v>101.7</v>
      </c>
      <c r="N69" s="207">
        <v>101.7</v>
      </c>
      <c r="O69" s="207">
        <v>101.7</v>
      </c>
      <c r="P69" s="207">
        <v>101.7</v>
      </c>
      <c r="Q69" s="207">
        <v>101.6</v>
      </c>
      <c r="R69" s="207">
        <v>101.6</v>
      </c>
      <c r="S69" s="207">
        <v>101.6</v>
      </c>
      <c r="T69" s="84">
        <v>101.5</v>
      </c>
      <c r="U69" s="207">
        <v>101.4</v>
      </c>
      <c r="V69" s="45">
        <v>101.3</v>
      </c>
    </row>
    <row r="70" spans="1:22" ht="12.75">
      <c r="A70" s="8" t="s">
        <v>1333</v>
      </c>
      <c r="B70" s="84"/>
      <c r="T70" s="204"/>
      <c r="U70" s="204"/>
      <c r="V70" s="45"/>
    </row>
    <row r="71" spans="1:22" ht="51">
      <c r="A71" s="55" t="s">
        <v>911</v>
      </c>
      <c r="B71" s="84">
        <v>37510</v>
      </c>
      <c r="C71" s="53">
        <v>36471</v>
      </c>
      <c r="D71" s="53">
        <v>37120</v>
      </c>
      <c r="E71" s="53">
        <v>35599</v>
      </c>
      <c r="F71" s="53">
        <v>32791</v>
      </c>
      <c r="G71" s="53">
        <v>29468</v>
      </c>
      <c r="H71" s="53">
        <v>27665</v>
      </c>
      <c r="I71" s="53">
        <v>29021</v>
      </c>
      <c r="J71" s="53">
        <v>29718</v>
      </c>
      <c r="K71" s="53">
        <v>29594</v>
      </c>
      <c r="L71" s="53">
        <v>30916</v>
      </c>
      <c r="M71" s="53">
        <v>33243</v>
      </c>
      <c r="N71" s="53">
        <v>35602</v>
      </c>
      <c r="O71" s="53">
        <v>34506</v>
      </c>
      <c r="P71" s="53">
        <v>33957</v>
      </c>
      <c r="Q71" s="53">
        <v>32724</v>
      </c>
      <c r="R71" s="53">
        <v>33308</v>
      </c>
      <c r="S71" s="53">
        <v>29936</v>
      </c>
      <c r="T71" s="84">
        <v>27659</v>
      </c>
      <c r="U71" s="53">
        <v>26567</v>
      </c>
      <c r="V71" s="45">
        <v>27953</v>
      </c>
    </row>
    <row r="72" spans="1:22" ht="37.5" customHeight="1">
      <c r="A72" s="55" t="s">
        <v>912</v>
      </c>
      <c r="B72" s="84">
        <v>214409</v>
      </c>
      <c r="C72" s="53">
        <v>200026</v>
      </c>
      <c r="D72" s="53">
        <v>192802</v>
      </c>
      <c r="E72" s="53">
        <v>189877</v>
      </c>
      <c r="F72" s="53">
        <v>183926</v>
      </c>
      <c r="G72" s="53">
        <v>178378</v>
      </c>
      <c r="H72" s="53">
        <v>177924</v>
      </c>
      <c r="I72" s="53">
        <v>183846</v>
      </c>
      <c r="J72" s="53">
        <v>182123</v>
      </c>
      <c r="K72" s="53">
        <v>179401</v>
      </c>
      <c r="L72" s="53">
        <v>187790</v>
      </c>
      <c r="M72" s="53">
        <v>215678</v>
      </c>
      <c r="N72" s="53">
        <v>243919</v>
      </c>
      <c r="O72" s="53">
        <v>251386</v>
      </c>
      <c r="P72" s="53">
        <v>274864</v>
      </c>
      <c r="Q72" s="53">
        <v>285362</v>
      </c>
      <c r="R72" s="53">
        <v>292206</v>
      </c>
      <c r="S72" s="53">
        <v>270883</v>
      </c>
      <c r="T72" s="84">
        <v>255484</v>
      </c>
      <c r="U72" s="53">
        <v>250635</v>
      </c>
      <c r="V72" s="45">
        <v>251848</v>
      </c>
    </row>
  </sheetData>
  <mergeCells count="4">
    <mergeCell ref="A58:V58"/>
    <mergeCell ref="A1:V1"/>
    <mergeCell ref="A48:V48"/>
    <mergeCell ref="A3:V3"/>
  </mergeCells>
  <printOptions/>
  <pageMargins left="0.75" right="0.75" top="1" bottom="1" header="0.5" footer="0.5"/>
  <pageSetup horizontalDpi="600" verticalDpi="600" orientation="portrait" paperSize="9" r:id="rId1"/>
  <ignoredErrors>
    <ignoredError sqref="D26:J2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R65"/>
  <sheetViews>
    <sheetView workbookViewId="0" topLeftCell="A1">
      <pane xSplit="1" ySplit="3" topLeftCell="H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58" sqref="V58"/>
    </sheetView>
  </sheetViews>
  <sheetFormatPr defaultColWidth="9.00390625" defaultRowHeight="12.75"/>
  <cols>
    <col min="1" max="1" width="32.75390625" style="0" customWidth="1"/>
  </cols>
  <sheetData>
    <row r="1" spans="1:44" ht="12.75">
      <c r="A1" s="481" t="s">
        <v>417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7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1633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89"/>
      <c r="V3" s="489"/>
    </row>
    <row r="4" spans="1:18" ht="12.75">
      <c r="A4" s="55" t="s">
        <v>1634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22" ht="12.75">
      <c r="A5" s="32" t="s">
        <v>363</v>
      </c>
      <c r="B5" s="124">
        <v>3964.2</v>
      </c>
      <c r="C5" s="48">
        <v>3032.7</v>
      </c>
      <c r="D5" s="48">
        <v>2294.2</v>
      </c>
      <c r="E5" s="48">
        <v>1820.4</v>
      </c>
      <c r="F5" s="48">
        <v>1511.6</v>
      </c>
      <c r="G5" s="48">
        <v>1335.4</v>
      </c>
      <c r="H5" s="48">
        <v>1305.9</v>
      </c>
      <c r="I5" s="48">
        <v>1161</v>
      </c>
      <c r="J5" s="48">
        <v>1051.5</v>
      </c>
      <c r="K5" s="48">
        <v>1116.6</v>
      </c>
      <c r="L5" s="48">
        <v>1188.5</v>
      </c>
      <c r="M5" s="48">
        <v>1230</v>
      </c>
      <c r="N5" s="48">
        <v>1262.6</v>
      </c>
      <c r="O5" s="48">
        <v>1349.2</v>
      </c>
      <c r="P5" s="48">
        <v>1329.2</v>
      </c>
      <c r="Q5" s="48">
        <v>1425.7</v>
      </c>
      <c r="R5" s="48">
        <v>1649.3</v>
      </c>
      <c r="S5" s="48">
        <v>1785.9</v>
      </c>
      <c r="T5" s="124">
        <v>1628.1</v>
      </c>
      <c r="U5" s="124">
        <v>1608.7</v>
      </c>
      <c r="V5" s="45">
        <v>1738.4</v>
      </c>
    </row>
    <row r="6" spans="1:22" ht="12.75">
      <c r="A6" s="32" t="s">
        <v>1410</v>
      </c>
      <c r="B6" s="124">
        <v>17903.5</v>
      </c>
      <c r="C6" s="48">
        <v>12042.3</v>
      </c>
      <c r="D6" s="48">
        <v>8128.9</v>
      </c>
      <c r="E6" s="48">
        <v>6996.9</v>
      </c>
      <c r="F6" s="48">
        <v>5597.9</v>
      </c>
      <c r="G6" s="48">
        <v>4743.9</v>
      </c>
      <c r="H6" s="48">
        <v>4109.7</v>
      </c>
      <c r="I6" s="48">
        <v>3932.8</v>
      </c>
      <c r="J6" s="48">
        <v>3493.9</v>
      </c>
      <c r="K6" s="48">
        <v>3362</v>
      </c>
      <c r="L6" s="48">
        <v>3317.9</v>
      </c>
      <c r="M6" s="48">
        <v>3208</v>
      </c>
      <c r="N6" s="48">
        <v>3076.4</v>
      </c>
      <c r="O6" s="48">
        <v>2609.7</v>
      </c>
      <c r="P6" s="48">
        <v>2297</v>
      </c>
      <c r="Q6" s="48">
        <v>2080.6</v>
      </c>
      <c r="R6" s="48">
        <v>1989.4</v>
      </c>
      <c r="S6" s="48">
        <v>1800.2</v>
      </c>
      <c r="T6" s="124">
        <v>1558.9</v>
      </c>
      <c r="U6" s="124">
        <v>1510.2</v>
      </c>
      <c r="V6" s="45">
        <v>1483.9</v>
      </c>
    </row>
    <row r="7" spans="1:22" ht="12.75">
      <c r="A7" s="32" t="s">
        <v>1587</v>
      </c>
      <c r="B7" s="124">
        <v>129.7</v>
      </c>
      <c r="C7" s="48">
        <v>59.9</v>
      </c>
      <c r="D7" s="48">
        <v>33.9</v>
      </c>
      <c r="E7" s="48">
        <v>30</v>
      </c>
      <c r="F7" s="48">
        <v>25.9</v>
      </c>
      <c r="G7" s="48">
        <v>28.2</v>
      </c>
      <c r="H7" s="48">
        <v>24.9</v>
      </c>
      <c r="I7" s="48">
        <v>16.9</v>
      </c>
      <c r="J7" s="48">
        <v>10.4</v>
      </c>
      <c r="K7" s="48">
        <v>13.5</v>
      </c>
      <c r="L7" s="48">
        <v>13.4</v>
      </c>
      <c r="M7" s="48">
        <v>12.4</v>
      </c>
      <c r="N7" s="48">
        <v>13.4</v>
      </c>
      <c r="O7" s="48">
        <v>14</v>
      </c>
      <c r="P7" s="48">
        <v>25.4</v>
      </c>
      <c r="Q7" s="48">
        <v>40.7</v>
      </c>
      <c r="R7" s="48">
        <v>50.5</v>
      </c>
      <c r="S7" s="48">
        <v>57.1</v>
      </c>
      <c r="T7" s="124">
        <v>51.4</v>
      </c>
      <c r="U7" s="126">
        <v>51</v>
      </c>
      <c r="V7" s="45">
        <v>62.5</v>
      </c>
    </row>
    <row r="8" spans="1:22" ht="25.5">
      <c r="A8" s="32" t="s">
        <v>1588</v>
      </c>
      <c r="B8" s="124">
        <v>208.1</v>
      </c>
      <c r="C8" s="48">
        <v>148.5</v>
      </c>
      <c r="D8" s="48">
        <v>104.6</v>
      </c>
      <c r="E8" s="48">
        <v>77.3</v>
      </c>
      <c r="F8" s="48">
        <v>71</v>
      </c>
      <c r="G8" s="48">
        <v>67</v>
      </c>
      <c r="H8" s="48">
        <v>75.3</v>
      </c>
      <c r="I8" s="48">
        <v>73.4</v>
      </c>
      <c r="J8" s="48">
        <v>56.4</v>
      </c>
      <c r="K8" s="48">
        <v>49.2</v>
      </c>
      <c r="L8" s="48">
        <v>52.8</v>
      </c>
      <c r="M8" s="48">
        <v>54</v>
      </c>
      <c r="N8" s="48">
        <v>57.3</v>
      </c>
      <c r="O8" s="48">
        <v>76.5</v>
      </c>
      <c r="P8" s="48">
        <v>135.6</v>
      </c>
      <c r="Q8" s="48">
        <v>184.5</v>
      </c>
      <c r="R8" s="48">
        <v>181.5</v>
      </c>
      <c r="S8" s="48">
        <v>181.1</v>
      </c>
      <c r="T8" s="124">
        <v>136.1</v>
      </c>
      <c r="U8" s="124">
        <v>112.7</v>
      </c>
      <c r="V8" s="45">
        <v>102.5</v>
      </c>
    </row>
    <row r="9" spans="1:22" ht="12.75">
      <c r="A9" s="32" t="s">
        <v>1955</v>
      </c>
      <c r="B9" s="124">
        <v>278.2</v>
      </c>
      <c r="C9" s="124">
        <v>205.1</v>
      </c>
      <c r="D9" s="124">
        <v>167.5</v>
      </c>
      <c r="E9" s="124">
        <v>120.8</v>
      </c>
      <c r="F9" s="124">
        <v>106.2</v>
      </c>
      <c r="G9" s="124">
        <v>89.7</v>
      </c>
      <c r="H9" s="124">
        <v>82.7</v>
      </c>
      <c r="I9" s="124">
        <v>66.3</v>
      </c>
      <c r="J9" s="124">
        <v>58.9</v>
      </c>
      <c r="K9" s="124">
        <v>55.5</v>
      </c>
      <c r="L9" s="126">
        <v>53</v>
      </c>
      <c r="M9" s="124">
        <v>46.6</v>
      </c>
      <c r="N9" s="124">
        <v>42.1</v>
      </c>
      <c r="O9" s="124">
        <v>36.1</v>
      </c>
      <c r="P9" s="124">
        <v>31.2</v>
      </c>
      <c r="Q9" s="124">
        <v>25.2</v>
      </c>
      <c r="R9" s="124">
        <v>19.2</v>
      </c>
      <c r="S9" s="124">
        <v>15.9</v>
      </c>
      <c r="T9" s="124">
        <v>13.1</v>
      </c>
      <c r="U9" s="124">
        <v>11.8</v>
      </c>
      <c r="V9" s="358">
        <v>11.3</v>
      </c>
    </row>
    <row r="10" spans="1:22" ht="12.75">
      <c r="A10" s="55" t="s">
        <v>1956</v>
      </c>
      <c r="B10" s="124">
        <v>13.6</v>
      </c>
      <c r="C10" s="48">
        <v>136.3</v>
      </c>
      <c r="D10" s="48">
        <v>1607.3</v>
      </c>
      <c r="E10" s="48">
        <v>8212.6</v>
      </c>
      <c r="F10" s="48">
        <v>21416.5</v>
      </c>
      <c r="G10" s="48">
        <v>35801.4</v>
      </c>
      <c r="H10" s="48">
        <v>43119.8</v>
      </c>
      <c r="I10" s="48">
        <v>65882.8</v>
      </c>
      <c r="J10" s="48">
        <v>102236</v>
      </c>
      <c r="K10" s="48">
        <v>146431.2</v>
      </c>
      <c r="L10" s="48">
        <v>195689.3</v>
      </c>
      <c r="M10" s="48">
        <v>269949.8</v>
      </c>
      <c r="N10" s="48">
        <v>395642.2</v>
      </c>
      <c r="O10" s="48">
        <v>540250</v>
      </c>
      <c r="P10" s="48">
        <v>659909.5</v>
      </c>
      <c r="Q10" s="48">
        <v>833168.1</v>
      </c>
      <c r="R10" s="43">
        <v>1035949.7</v>
      </c>
      <c r="S10" s="43">
        <v>1221499.7</v>
      </c>
      <c r="T10" s="124">
        <v>1274257.3</v>
      </c>
      <c r="U10" s="124">
        <v>1355549.9</v>
      </c>
      <c r="V10" s="45">
        <v>1424869.3</v>
      </c>
    </row>
    <row r="11" spans="1:22" ht="12.75">
      <c r="A11" s="55" t="s">
        <v>1957</v>
      </c>
      <c r="B11" s="12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3"/>
      <c r="S11" s="43"/>
      <c r="T11" s="124"/>
      <c r="U11" s="124"/>
      <c r="V11" s="45"/>
    </row>
    <row r="12" spans="1:22" ht="12.75">
      <c r="A12" s="32" t="s">
        <v>1958</v>
      </c>
      <c r="B12" s="124">
        <v>4.3</v>
      </c>
      <c r="C12" s="48">
        <v>40.9</v>
      </c>
      <c r="D12" s="48">
        <v>455.4</v>
      </c>
      <c r="E12" s="48">
        <v>1874.8</v>
      </c>
      <c r="F12" s="48">
        <v>3907.2</v>
      </c>
      <c r="G12" s="48">
        <v>5756.8</v>
      </c>
      <c r="H12" s="48">
        <v>7186</v>
      </c>
      <c r="I12" s="48">
        <v>6760.8</v>
      </c>
      <c r="J12" s="48">
        <v>8573</v>
      </c>
      <c r="K12" s="48">
        <v>11696.8</v>
      </c>
      <c r="L12" s="48">
        <v>15475.3</v>
      </c>
      <c r="M12" s="48">
        <v>19965.1</v>
      </c>
      <c r="N12" s="48">
        <v>27394.9</v>
      </c>
      <c r="O12" s="48">
        <v>32859.7</v>
      </c>
      <c r="P12" s="48">
        <v>41022.2</v>
      </c>
      <c r="Q12" s="48">
        <v>51457.2</v>
      </c>
      <c r="R12" s="48">
        <v>65544.8</v>
      </c>
      <c r="S12" s="48">
        <v>81533.8</v>
      </c>
      <c r="T12" s="124">
        <v>89607.1</v>
      </c>
      <c r="U12" s="124">
        <v>95779.4</v>
      </c>
      <c r="V12" s="45">
        <v>110795.9</v>
      </c>
    </row>
    <row r="13" spans="1:22" ht="12.75">
      <c r="A13" s="32" t="s">
        <v>1959</v>
      </c>
      <c r="B13" s="124">
        <v>0.3</v>
      </c>
      <c r="C13" s="48">
        <v>1.8</v>
      </c>
      <c r="D13" s="48">
        <v>19.9</v>
      </c>
      <c r="E13" s="48">
        <v>78.9</v>
      </c>
      <c r="F13" s="48">
        <v>163.2</v>
      </c>
      <c r="G13" s="48">
        <v>238.3</v>
      </c>
      <c r="H13" s="48">
        <v>375.7</v>
      </c>
      <c r="I13" s="48">
        <v>381.8</v>
      </c>
      <c r="J13" s="48">
        <v>711.5</v>
      </c>
      <c r="K13" s="48">
        <v>821.9</v>
      </c>
      <c r="L13" s="48">
        <v>997.6</v>
      </c>
      <c r="M13" s="48">
        <v>1295.3</v>
      </c>
      <c r="N13" s="48">
        <v>1278.2</v>
      </c>
      <c r="O13" s="48">
        <v>1470.4</v>
      </c>
      <c r="P13" s="48">
        <v>1658.8</v>
      </c>
      <c r="Q13" s="48">
        <v>2236.6</v>
      </c>
      <c r="R13" s="48">
        <v>2776.4</v>
      </c>
      <c r="S13" s="48">
        <v>3556.9</v>
      </c>
      <c r="T13" s="124">
        <v>4237.3</v>
      </c>
      <c r="U13" s="124">
        <v>4547.4</v>
      </c>
      <c r="V13" s="45">
        <v>5170.8</v>
      </c>
    </row>
    <row r="14" spans="1:22" ht="12.75">
      <c r="A14" s="32" t="s">
        <v>1960</v>
      </c>
      <c r="B14" s="124">
        <v>2.9</v>
      </c>
      <c r="C14" s="48">
        <v>42.5</v>
      </c>
      <c r="D14" s="48">
        <v>422.1</v>
      </c>
      <c r="E14" s="48">
        <v>2341.6</v>
      </c>
      <c r="F14" s="48">
        <v>5915.4</v>
      </c>
      <c r="G14" s="48">
        <v>9981.9</v>
      </c>
      <c r="H14" s="48">
        <v>12129.3</v>
      </c>
      <c r="I14" s="48">
        <v>16480.3</v>
      </c>
      <c r="J14" s="48">
        <v>22075.8</v>
      </c>
      <c r="K14" s="48">
        <v>31990.1</v>
      </c>
      <c r="L14" s="48">
        <v>39995.8</v>
      </c>
      <c r="M14" s="48">
        <v>56628.2</v>
      </c>
      <c r="N14" s="48">
        <v>72706.1</v>
      </c>
      <c r="O14" s="48">
        <v>88024.1</v>
      </c>
      <c r="P14" s="48">
        <v>105792.2</v>
      </c>
      <c r="Q14" s="48">
        <v>118630.4</v>
      </c>
      <c r="R14" s="48">
        <v>133921.6</v>
      </c>
      <c r="S14" s="48">
        <v>137500.4</v>
      </c>
      <c r="T14" s="126">
        <v>142801</v>
      </c>
      <c r="U14" s="124">
        <v>158182.7</v>
      </c>
      <c r="V14" s="45">
        <v>156289.7</v>
      </c>
    </row>
    <row r="15" spans="1:22" ht="38.25">
      <c r="A15" s="32" t="s">
        <v>1961</v>
      </c>
      <c r="B15" s="126"/>
      <c r="C15" s="48"/>
      <c r="D15" s="48"/>
      <c r="E15" s="48"/>
      <c r="F15" s="48"/>
      <c r="G15" s="48">
        <v>535.1</v>
      </c>
      <c r="H15" s="48">
        <v>652.4</v>
      </c>
      <c r="I15" s="48">
        <v>802.5</v>
      </c>
      <c r="J15" s="48">
        <v>1312.3</v>
      </c>
      <c r="K15" s="48">
        <v>2134.1</v>
      </c>
      <c r="L15" s="48">
        <v>2499.7</v>
      </c>
      <c r="M15" s="48">
        <v>2307.8</v>
      </c>
      <c r="N15" s="48">
        <v>2742.5</v>
      </c>
      <c r="O15" s="48">
        <v>2151.4</v>
      </c>
      <c r="P15" s="48">
        <v>1470.6</v>
      </c>
      <c r="Q15" s="48">
        <v>787.6</v>
      </c>
      <c r="R15" s="48">
        <v>224.6</v>
      </c>
      <c r="S15" s="48">
        <v>156</v>
      </c>
      <c r="T15" s="124">
        <v>122.5</v>
      </c>
      <c r="U15" s="124">
        <v>106.3</v>
      </c>
      <c r="V15" s="45">
        <v>122.1</v>
      </c>
    </row>
    <row r="16" spans="1:22" ht="25.5">
      <c r="A16" s="32" t="s">
        <v>1690</v>
      </c>
      <c r="B16" s="124">
        <v>3.8</v>
      </c>
      <c r="C16" s="48">
        <v>28.9</v>
      </c>
      <c r="D16" s="48">
        <v>466.2</v>
      </c>
      <c r="E16" s="48">
        <v>2862.7</v>
      </c>
      <c r="F16" s="48">
        <v>8925</v>
      </c>
      <c r="G16" s="48">
        <v>15399</v>
      </c>
      <c r="H16" s="48">
        <v>18247.2</v>
      </c>
      <c r="I16" s="48">
        <v>25016.1</v>
      </c>
      <c r="J16" s="48">
        <v>36837.7</v>
      </c>
      <c r="K16" s="48">
        <v>46761.5</v>
      </c>
      <c r="L16" s="48">
        <v>56445.4</v>
      </c>
      <c r="M16" s="48">
        <v>68564.2</v>
      </c>
      <c r="N16" s="48">
        <v>72142.2</v>
      </c>
      <c r="O16" s="48">
        <v>79068.8</v>
      </c>
      <c r="P16" s="48">
        <v>78470.2</v>
      </c>
      <c r="Q16" s="48">
        <v>96798.9</v>
      </c>
      <c r="R16" s="48">
        <v>113310.3</v>
      </c>
      <c r="S16" s="48">
        <v>125460.4</v>
      </c>
      <c r="T16" s="126">
        <v>115341</v>
      </c>
      <c r="U16" s="124">
        <v>109186.8</v>
      </c>
      <c r="V16" s="45">
        <v>93446.8</v>
      </c>
    </row>
    <row r="17" spans="1:22" ht="12.75">
      <c r="A17" s="32" t="s">
        <v>1691</v>
      </c>
      <c r="B17" s="124">
        <v>0.9</v>
      </c>
      <c r="C17" s="48">
        <v>6.3</v>
      </c>
      <c r="D17" s="48">
        <v>72.6</v>
      </c>
      <c r="E17" s="48">
        <v>342.3</v>
      </c>
      <c r="F17" s="48">
        <v>957.9</v>
      </c>
      <c r="G17" s="48">
        <v>1413</v>
      </c>
      <c r="H17" s="48">
        <v>1474.7</v>
      </c>
      <c r="I17" s="48">
        <v>2829.3</v>
      </c>
      <c r="J17" s="48">
        <v>5325.8</v>
      </c>
      <c r="K17" s="48">
        <v>8192.6</v>
      </c>
      <c r="L17" s="48">
        <v>13512.5</v>
      </c>
      <c r="M17" s="48">
        <v>15641.6</v>
      </c>
      <c r="N17" s="48">
        <v>26488.3</v>
      </c>
      <c r="O17" s="48">
        <v>38229.7</v>
      </c>
      <c r="P17" s="48">
        <v>48648.1</v>
      </c>
      <c r="Q17" s="48">
        <v>64165.7</v>
      </c>
      <c r="R17" s="48">
        <v>82135.8</v>
      </c>
      <c r="S17" s="48">
        <v>110235.5</v>
      </c>
      <c r="T17" s="124">
        <v>134711.8</v>
      </c>
      <c r="U17" s="124">
        <v>147321.3</v>
      </c>
      <c r="V17" s="45">
        <v>164873.5</v>
      </c>
    </row>
    <row r="18" spans="1:22" ht="25.5">
      <c r="A18" s="32" t="s">
        <v>1692</v>
      </c>
      <c r="B18" s="124">
        <v>0.9</v>
      </c>
      <c r="C18" s="48">
        <v>12.7</v>
      </c>
      <c r="D18" s="48">
        <v>140.6</v>
      </c>
      <c r="E18" s="48">
        <v>525.7</v>
      </c>
      <c r="F18" s="48">
        <v>952.3</v>
      </c>
      <c r="G18" s="48">
        <v>1320.5</v>
      </c>
      <c r="H18" s="48">
        <v>1556.4</v>
      </c>
      <c r="I18" s="48">
        <v>3503.8</v>
      </c>
      <c r="J18" s="48">
        <v>5446.2</v>
      </c>
      <c r="K18" s="48">
        <v>5308.5</v>
      </c>
      <c r="L18" s="48">
        <v>7437.6</v>
      </c>
      <c r="M18" s="48">
        <v>9625.4</v>
      </c>
      <c r="N18" s="48">
        <v>13315.7</v>
      </c>
      <c r="O18" s="48">
        <v>16105.5</v>
      </c>
      <c r="P18" s="48">
        <v>22235.9</v>
      </c>
      <c r="Q18" s="48">
        <v>25071.3</v>
      </c>
      <c r="R18" s="48">
        <v>34522.9</v>
      </c>
      <c r="S18" s="48">
        <v>42436.5</v>
      </c>
      <c r="T18" s="124">
        <v>44082.4</v>
      </c>
      <c r="U18" s="124">
        <v>47347.7</v>
      </c>
      <c r="V18" s="45">
        <v>54759.3</v>
      </c>
    </row>
    <row r="19" spans="1:22" ht="12.75">
      <c r="A19" s="32" t="s">
        <v>494</v>
      </c>
      <c r="B19" s="124">
        <v>0.4</v>
      </c>
      <c r="C19" s="48">
        <v>2.9</v>
      </c>
      <c r="D19" s="48">
        <v>26.3</v>
      </c>
      <c r="E19" s="48">
        <v>154.6</v>
      </c>
      <c r="F19" s="48">
        <v>499.1</v>
      </c>
      <c r="G19" s="48">
        <v>973.1</v>
      </c>
      <c r="H19" s="48">
        <v>1118</v>
      </c>
      <c r="I19" s="48">
        <v>1082.8</v>
      </c>
      <c r="J19" s="48">
        <v>1255.6</v>
      </c>
      <c r="K19" s="48">
        <v>1511.6</v>
      </c>
      <c r="L19" s="48">
        <v>1869.7</v>
      </c>
      <c r="M19" s="48">
        <v>2246.7</v>
      </c>
      <c r="N19" s="48">
        <v>2553.3</v>
      </c>
      <c r="O19" s="48">
        <v>2944</v>
      </c>
      <c r="P19" s="48">
        <v>3167.3</v>
      </c>
      <c r="Q19" s="48">
        <v>3360.3</v>
      </c>
      <c r="R19" s="48">
        <v>3438.5</v>
      </c>
      <c r="S19" s="48">
        <v>3580.5</v>
      </c>
      <c r="T19" s="124">
        <v>3898.6</v>
      </c>
      <c r="U19" s="124">
        <v>3925.9</v>
      </c>
      <c r="V19" s="45">
        <v>3961.8</v>
      </c>
    </row>
    <row r="20" spans="1:22" ht="27.75" customHeight="1">
      <c r="A20" s="139" t="s">
        <v>501</v>
      </c>
      <c r="C20" s="48"/>
      <c r="D20" s="48"/>
      <c r="E20" s="48"/>
      <c r="F20" s="48"/>
      <c r="G20" s="48"/>
      <c r="H20" s="48">
        <v>116.7</v>
      </c>
      <c r="I20" s="48">
        <v>8687.2</v>
      </c>
      <c r="J20" s="48">
        <v>20236.1</v>
      </c>
      <c r="K20" s="48">
        <v>37389.8</v>
      </c>
      <c r="L20" s="48">
        <v>56767.1</v>
      </c>
      <c r="M20" s="48">
        <v>92477.3</v>
      </c>
      <c r="N20" s="48">
        <v>140229.2</v>
      </c>
      <c r="O20" s="48">
        <v>221841.5</v>
      </c>
      <c r="P20" s="48">
        <v>282915.8</v>
      </c>
      <c r="Q20" s="48">
        <v>380231.7</v>
      </c>
      <c r="R20" s="48">
        <v>456095.6</v>
      </c>
      <c r="S20" s="48">
        <v>545115.7</v>
      </c>
      <c r="T20" s="126">
        <v>554600</v>
      </c>
      <c r="U20" s="124">
        <v>593700.3</v>
      </c>
      <c r="V20" s="45">
        <v>629337.8</v>
      </c>
    </row>
    <row r="21" spans="1:22" ht="15.75" customHeight="1">
      <c r="A21" s="32" t="s">
        <v>468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N21" s="48">
        <v>34616.5</v>
      </c>
      <c r="O21" s="48">
        <v>54755.5</v>
      </c>
      <c r="P21" s="48">
        <v>71285.1</v>
      </c>
      <c r="Q21" s="48">
        <v>85140.2</v>
      </c>
      <c r="R21" s="48">
        <v>136852.7</v>
      </c>
      <c r="S21" s="48">
        <v>163810.6</v>
      </c>
      <c r="T21" s="126">
        <v>176750</v>
      </c>
      <c r="U21" s="124">
        <v>186739.6</v>
      </c>
      <c r="V21" s="45">
        <v>196364.7</v>
      </c>
    </row>
    <row r="22" spans="1:22" ht="39.75" customHeight="1">
      <c r="A22" s="32" t="s">
        <v>469</v>
      </c>
      <c r="B22" s="124">
        <v>0.1</v>
      </c>
      <c r="C22" s="48">
        <v>0.3</v>
      </c>
      <c r="D22" s="48">
        <v>4.2</v>
      </c>
      <c r="E22" s="48">
        <v>32</v>
      </c>
      <c r="F22" s="48">
        <v>96.4</v>
      </c>
      <c r="G22" s="48">
        <v>183.7</v>
      </c>
      <c r="H22" s="48">
        <v>263.4</v>
      </c>
      <c r="I22" s="48">
        <v>338.2</v>
      </c>
      <c r="J22" s="48">
        <v>462</v>
      </c>
      <c r="K22" s="48">
        <v>624.3</v>
      </c>
      <c r="L22" s="48">
        <v>688.6</v>
      </c>
      <c r="M22" s="48">
        <v>1198.2</v>
      </c>
      <c r="N22" s="48">
        <v>2175.3</v>
      </c>
      <c r="O22" s="48">
        <v>2799.4</v>
      </c>
      <c r="P22" s="48">
        <v>3243.5</v>
      </c>
      <c r="Q22" s="48">
        <v>5288.2</v>
      </c>
      <c r="R22" s="48">
        <v>7126.5</v>
      </c>
      <c r="S22" s="48">
        <v>8113.3</v>
      </c>
      <c r="T22" s="124">
        <v>8105.5</v>
      </c>
      <c r="U22" s="124">
        <v>8712.6</v>
      </c>
      <c r="V22" s="45">
        <v>9746.8</v>
      </c>
    </row>
    <row r="23" spans="1:22" ht="25.5">
      <c r="A23" s="55" t="s">
        <v>723</v>
      </c>
      <c r="B23" s="124">
        <v>3.7</v>
      </c>
      <c r="C23" s="48">
        <v>23.8</v>
      </c>
      <c r="D23" s="48">
        <v>305.1</v>
      </c>
      <c r="E23" s="48">
        <v>2038.8</v>
      </c>
      <c r="F23" s="48">
        <v>6830.4</v>
      </c>
      <c r="G23" s="48">
        <v>12583.3</v>
      </c>
      <c r="H23" s="48">
        <v>16330.2</v>
      </c>
      <c r="I23" s="48">
        <v>26630.4</v>
      </c>
      <c r="J23" s="48">
        <v>35272.3</v>
      </c>
      <c r="K23" s="48">
        <v>52052.5</v>
      </c>
      <c r="L23" s="48">
        <v>72367.7</v>
      </c>
      <c r="M23" s="48">
        <v>119193.4</v>
      </c>
      <c r="N23" s="48">
        <v>190237.4</v>
      </c>
      <c r="O23" s="48">
        <v>282450</v>
      </c>
      <c r="P23" s="126">
        <v>351141.6</v>
      </c>
      <c r="Q23" s="48">
        <v>453325.4</v>
      </c>
      <c r="R23" s="48">
        <v>566358.3</v>
      </c>
      <c r="S23" s="48">
        <v>655219.3</v>
      </c>
      <c r="T23" s="124">
        <v>690862.9</v>
      </c>
      <c r="U23" s="124">
        <v>750523.6</v>
      </c>
      <c r="V23" s="45">
        <v>798012</v>
      </c>
    </row>
    <row r="24" spans="1:21" ht="12.75">
      <c r="A24" s="55" t="s">
        <v>1957</v>
      </c>
      <c r="B24" s="12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24"/>
      <c r="U24" s="135"/>
    </row>
    <row r="25" spans="1:22" ht="12.75">
      <c r="A25" s="32" t="s">
        <v>1958</v>
      </c>
      <c r="B25" s="124">
        <v>1.3</v>
      </c>
      <c r="C25" s="48">
        <v>7.1</v>
      </c>
      <c r="D25" s="48">
        <v>87.5</v>
      </c>
      <c r="E25" s="48">
        <v>521.2</v>
      </c>
      <c r="F25" s="48">
        <v>1395.4</v>
      </c>
      <c r="G25" s="48">
        <v>2274.4</v>
      </c>
      <c r="H25" s="48">
        <v>2919.7</v>
      </c>
      <c r="I25" s="48">
        <v>3059.1</v>
      </c>
      <c r="J25" s="48">
        <v>3717.9</v>
      </c>
      <c r="K25" s="48">
        <v>4662.4</v>
      </c>
      <c r="L25" s="48">
        <v>5982.2</v>
      </c>
      <c r="M25" s="48">
        <v>7445.3</v>
      </c>
      <c r="N25" s="48">
        <v>8937.6</v>
      </c>
      <c r="O25" s="48">
        <v>9825.7</v>
      </c>
      <c r="P25" s="48">
        <v>10540.8</v>
      </c>
      <c r="Q25" s="48">
        <v>12273.2</v>
      </c>
      <c r="R25" s="48">
        <v>15397.5</v>
      </c>
      <c r="S25" s="48">
        <v>18486.4</v>
      </c>
      <c r="T25" s="124">
        <v>20239.2</v>
      </c>
      <c r="U25" s="124">
        <v>21686.9</v>
      </c>
      <c r="V25" s="45">
        <v>23002.2</v>
      </c>
    </row>
    <row r="26" spans="1:22" ht="15.75" customHeight="1">
      <c r="A26" s="421" t="s">
        <v>1960</v>
      </c>
      <c r="B26" s="116">
        <v>0.8</v>
      </c>
      <c r="C26" s="122">
        <v>6.9</v>
      </c>
      <c r="D26" s="122">
        <v>68.1</v>
      </c>
      <c r="E26" s="122">
        <v>519.6</v>
      </c>
      <c r="F26" s="122">
        <v>1888.9</v>
      </c>
      <c r="G26" s="122">
        <v>3399.6</v>
      </c>
      <c r="H26" s="122">
        <v>4914.5</v>
      </c>
      <c r="I26" s="122">
        <v>6708.2</v>
      </c>
      <c r="J26" s="122">
        <v>9536.9</v>
      </c>
      <c r="K26" s="122">
        <v>13846.4</v>
      </c>
      <c r="L26" s="122">
        <v>19058.2</v>
      </c>
      <c r="M26" s="122">
        <v>28126</v>
      </c>
      <c r="N26" s="122">
        <v>41279.6</v>
      </c>
      <c r="O26" s="122">
        <v>53038.1</v>
      </c>
      <c r="P26" s="122">
        <v>62603.4</v>
      </c>
      <c r="Q26" s="122">
        <v>68625</v>
      </c>
      <c r="R26" s="122">
        <v>77111.6</v>
      </c>
      <c r="S26" s="122">
        <v>76467.7</v>
      </c>
      <c r="T26" s="116">
        <v>80108.1</v>
      </c>
      <c r="U26" s="116">
        <v>85441.2</v>
      </c>
      <c r="V26" s="45">
        <v>89126.4</v>
      </c>
    </row>
    <row r="27" spans="1:22" ht="38.25">
      <c r="A27" s="422" t="s">
        <v>1961</v>
      </c>
      <c r="B27" s="418"/>
      <c r="C27" s="419"/>
      <c r="D27" s="419"/>
      <c r="E27" s="419"/>
      <c r="F27" s="420"/>
      <c r="G27" s="122">
        <v>501.7</v>
      </c>
      <c r="H27" s="122">
        <v>616.2</v>
      </c>
      <c r="I27" s="122">
        <v>784</v>
      </c>
      <c r="J27" s="122">
        <v>1265.5</v>
      </c>
      <c r="K27" s="122">
        <v>1865</v>
      </c>
      <c r="L27" s="122">
        <v>2452.3</v>
      </c>
      <c r="M27" s="122">
        <v>2235.6</v>
      </c>
      <c r="N27" s="122">
        <v>2742.5</v>
      </c>
      <c r="O27" s="122">
        <v>2034.5</v>
      </c>
      <c r="P27" s="122">
        <v>1400.1</v>
      </c>
      <c r="Q27" s="122">
        <v>748</v>
      </c>
      <c r="R27" s="122">
        <v>191.5</v>
      </c>
      <c r="S27" s="122">
        <v>140.3</v>
      </c>
      <c r="T27" s="116">
        <v>107.5</v>
      </c>
      <c r="U27" s="122">
        <v>98</v>
      </c>
      <c r="V27" s="34">
        <v>118</v>
      </c>
    </row>
    <row r="28" spans="1:22" ht="25.5">
      <c r="A28" s="32" t="s">
        <v>1690</v>
      </c>
      <c r="B28" s="124">
        <v>1.1</v>
      </c>
      <c r="C28" s="48">
        <v>7.6</v>
      </c>
      <c r="D28" s="48">
        <v>132.1</v>
      </c>
      <c r="E28" s="48">
        <v>881.4</v>
      </c>
      <c r="F28" s="48">
        <v>2962</v>
      </c>
      <c r="G28" s="48">
        <v>5346.9</v>
      </c>
      <c r="H28" s="48">
        <v>6609.9</v>
      </c>
      <c r="I28" s="48">
        <v>9064.9</v>
      </c>
      <c r="J28" s="48">
        <v>12031.2</v>
      </c>
      <c r="K28" s="48">
        <v>16714.2</v>
      </c>
      <c r="L28" s="48">
        <v>21728.6</v>
      </c>
      <c r="M28" s="48">
        <v>26039.6</v>
      </c>
      <c r="N28" s="48">
        <v>29965</v>
      </c>
      <c r="O28" s="48">
        <v>35455.7</v>
      </c>
      <c r="P28" s="48">
        <v>33901.3</v>
      </c>
      <c r="Q28" s="48">
        <v>38239.6</v>
      </c>
      <c r="R28" s="48">
        <v>42829.3</v>
      </c>
      <c r="S28" s="48">
        <v>41582.8</v>
      </c>
      <c r="T28" s="124">
        <v>39008.4</v>
      </c>
      <c r="U28" s="126">
        <v>35938</v>
      </c>
      <c r="V28" s="45">
        <v>30953.8</v>
      </c>
    </row>
    <row r="29" spans="1:22" ht="12.75">
      <c r="A29" s="32" t="s">
        <v>1691</v>
      </c>
      <c r="B29" s="124">
        <v>0.2</v>
      </c>
      <c r="C29" s="48">
        <v>0.3</v>
      </c>
      <c r="D29" s="48">
        <v>1.1</v>
      </c>
      <c r="E29" s="48">
        <v>15.5</v>
      </c>
      <c r="F29" s="48">
        <v>228</v>
      </c>
      <c r="G29" s="48">
        <v>342</v>
      </c>
      <c r="H29" s="48">
        <v>366.6</v>
      </c>
      <c r="I29" s="48">
        <v>454.1</v>
      </c>
      <c r="J29" s="48">
        <v>582.3</v>
      </c>
      <c r="K29" s="48">
        <v>1012.5</v>
      </c>
      <c r="L29" s="48">
        <v>2114.2</v>
      </c>
      <c r="M29" s="48">
        <v>2837.6</v>
      </c>
      <c r="N29" s="48">
        <v>4887.2</v>
      </c>
      <c r="O29" s="48">
        <v>7533.2</v>
      </c>
      <c r="P29" s="48">
        <v>10763.1</v>
      </c>
      <c r="Q29" s="48">
        <v>15306.9</v>
      </c>
      <c r="R29" s="48">
        <v>22785.5</v>
      </c>
      <c r="S29" s="48">
        <v>34433.5</v>
      </c>
      <c r="T29" s="124">
        <v>50463.5</v>
      </c>
      <c r="U29" s="124">
        <v>63006.7</v>
      </c>
      <c r="V29" s="45">
        <v>77397.6</v>
      </c>
    </row>
    <row r="30" spans="1:22" ht="25.5">
      <c r="A30" s="32" t="s">
        <v>1692</v>
      </c>
      <c r="B30" s="48">
        <v>0</v>
      </c>
      <c r="C30" s="48">
        <v>0.1</v>
      </c>
      <c r="D30" s="48">
        <v>0.5</v>
      </c>
      <c r="E30" s="48">
        <v>4.2</v>
      </c>
      <c r="F30" s="48">
        <v>13.7</v>
      </c>
      <c r="G30" s="48">
        <v>11.7</v>
      </c>
      <c r="H30" s="48">
        <v>11.3</v>
      </c>
      <c r="I30" s="48">
        <v>338.6</v>
      </c>
      <c r="J30" s="48">
        <v>459.7</v>
      </c>
      <c r="K30" s="48">
        <v>945.2</v>
      </c>
      <c r="L30" s="48">
        <v>1288.1</v>
      </c>
      <c r="M30" s="48">
        <v>2007</v>
      </c>
      <c r="N30" s="48">
        <v>2936.5</v>
      </c>
      <c r="O30" s="48">
        <v>3945.1</v>
      </c>
      <c r="P30" s="48">
        <v>5210.4</v>
      </c>
      <c r="Q30" s="48">
        <v>6367.6</v>
      </c>
      <c r="R30" s="48">
        <v>8390.7</v>
      </c>
      <c r="S30" s="48">
        <v>10852.4</v>
      </c>
      <c r="T30" s="124">
        <v>11954.4</v>
      </c>
      <c r="U30" s="423">
        <v>12104.4</v>
      </c>
      <c r="V30" s="398">
        <v>15740.1</v>
      </c>
    </row>
    <row r="31" spans="1:22" ht="12.75">
      <c r="A31" s="32" t="s">
        <v>494</v>
      </c>
      <c r="B31" s="124">
        <v>0.3</v>
      </c>
      <c r="C31" s="48">
        <v>1.8</v>
      </c>
      <c r="D31" s="48">
        <v>15.8</v>
      </c>
      <c r="E31" s="48">
        <v>96.9</v>
      </c>
      <c r="F31" s="48">
        <v>341.6</v>
      </c>
      <c r="G31" s="48">
        <v>703.6</v>
      </c>
      <c r="H31" s="48">
        <v>848.7</v>
      </c>
      <c r="I31" s="48">
        <v>839.6</v>
      </c>
      <c r="J31" s="48">
        <v>988.4</v>
      </c>
      <c r="K31" s="48">
        <v>1205.2</v>
      </c>
      <c r="L31" s="48">
        <v>1516.2</v>
      </c>
      <c r="M31" s="48">
        <v>1835.9</v>
      </c>
      <c r="N31" s="48">
        <v>2110.6</v>
      </c>
      <c r="O31" s="48">
        <v>2494.6</v>
      </c>
      <c r="P31" s="48">
        <v>2705.4</v>
      </c>
      <c r="Q31" s="48">
        <v>2862.9</v>
      </c>
      <c r="R31" s="48">
        <v>2912.1</v>
      </c>
      <c r="S31" s="48">
        <v>3088.7</v>
      </c>
      <c r="T31" s="126">
        <v>3405.5</v>
      </c>
      <c r="U31" s="126">
        <v>3447</v>
      </c>
      <c r="V31" s="45">
        <v>3496.7</v>
      </c>
    </row>
    <row r="32" spans="1:22" ht="12.75">
      <c r="A32" s="32" t="s">
        <v>495</v>
      </c>
      <c r="B32" s="213"/>
      <c r="C32" s="59"/>
      <c r="D32" s="59"/>
      <c r="E32" s="212"/>
      <c r="F32" s="212"/>
      <c r="H32" s="48">
        <v>37.7</v>
      </c>
      <c r="I32" s="48">
        <v>5376.4</v>
      </c>
      <c r="J32" s="48">
        <v>6682.7</v>
      </c>
      <c r="K32" s="48">
        <v>11792.3</v>
      </c>
      <c r="L32" s="48">
        <v>18213.9</v>
      </c>
      <c r="M32" s="48">
        <v>48648</v>
      </c>
      <c r="N32" s="48">
        <v>97353.6</v>
      </c>
      <c r="O32" s="48">
        <v>168097</v>
      </c>
      <c r="P32" s="48">
        <v>223992.6</v>
      </c>
      <c r="Q32" s="48">
        <v>308879.7</v>
      </c>
      <c r="R32" s="48">
        <v>396718.8</v>
      </c>
      <c r="S32" s="48">
        <v>470145.5</v>
      </c>
      <c r="T32" s="124">
        <v>485554.2</v>
      </c>
      <c r="U32" s="124">
        <v>528784.3</v>
      </c>
      <c r="V32" s="45">
        <v>558164.8</v>
      </c>
    </row>
    <row r="33" spans="1:22" ht="39" customHeight="1">
      <c r="A33" s="32" t="s">
        <v>469</v>
      </c>
      <c r="B33" s="213"/>
      <c r="C33" s="59"/>
      <c r="D33" s="59"/>
      <c r="F33" s="48">
        <v>0.8</v>
      </c>
      <c r="G33" s="48">
        <v>3.4</v>
      </c>
      <c r="H33" s="48">
        <v>5.6</v>
      </c>
      <c r="I33" s="48">
        <v>5.5</v>
      </c>
      <c r="J33" s="48">
        <v>7.7</v>
      </c>
      <c r="K33" s="48">
        <v>9.3</v>
      </c>
      <c r="L33" s="48">
        <v>14</v>
      </c>
      <c r="M33" s="48">
        <v>18.4</v>
      </c>
      <c r="N33" s="48">
        <v>24.8</v>
      </c>
      <c r="O33" s="48">
        <v>26.1</v>
      </c>
      <c r="P33" s="48">
        <v>24.4</v>
      </c>
      <c r="Q33" s="48">
        <v>22.6</v>
      </c>
      <c r="R33" s="48">
        <v>21.3</v>
      </c>
      <c r="S33" s="48">
        <v>21.9</v>
      </c>
      <c r="T33" s="126">
        <v>22</v>
      </c>
      <c r="U33" s="124">
        <v>17.1</v>
      </c>
      <c r="V33" s="45">
        <v>12.4</v>
      </c>
    </row>
    <row r="34" spans="1:22" ht="28.5">
      <c r="A34" s="55" t="s">
        <v>1773</v>
      </c>
      <c r="B34" s="213"/>
      <c r="C34" s="59"/>
      <c r="D34" s="59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124"/>
      <c r="U34" s="124"/>
      <c r="V34" s="412"/>
    </row>
    <row r="35" spans="1:22" ht="12.75">
      <c r="A35" s="32" t="s">
        <v>2296</v>
      </c>
      <c r="B35" s="124">
        <v>9.5</v>
      </c>
      <c r="C35" s="214">
        <v>8.8</v>
      </c>
      <c r="D35" s="214">
        <v>8.2</v>
      </c>
      <c r="E35" s="214">
        <v>7.6</v>
      </c>
      <c r="F35" s="48">
        <v>7</v>
      </c>
      <c r="G35" s="48">
        <v>6.6</v>
      </c>
      <c r="H35" s="48">
        <v>6.3</v>
      </c>
      <c r="I35" s="48">
        <v>6.2</v>
      </c>
      <c r="J35" s="48">
        <v>6.1</v>
      </c>
      <c r="K35" s="48">
        <v>6</v>
      </c>
      <c r="L35" s="48">
        <v>6</v>
      </c>
      <c r="M35" s="48">
        <v>6</v>
      </c>
      <c r="N35" s="48">
        <v>5.8</v>
      </c>
      <c r="O35" s="47">
        <v>5.7</v>
      </c>
      <c r="P35" s="48">
        <v>5.7</v>
      </c>
      <c r="Q35" s="47">
        <v>5.4</v>
      </c>
      <c r="R35" s="47">
        <v>5.4</v>
      </c>
      <c r="S35" s="47">
        <v>5.2</v>
      </c>
      <c r="T35" s="38">
        <v>5.1</v>
      </c>
      <c r="U35" s="48">
        <v>5</v>
      </c>
      <c r="V35" s="45">
        <v>4.9</v>
      </c>
    </row>
    <row r="36" spans="1:22" ht="12.75">
      <c r="A36" s="32" t="s">
        <v>2297</v>
      </c>
      <c r="B36" s="124">
        <v>46.3</v>
      </c>
      <c r="C36" s="214">
        <v>44.3</v>
      </c>
      <c r="D36" s="214">
        <v>41.5</v>
      </c>
      <c r="E36" s="214">
        <v>38.9</v>
      </c>
      <c r="F36" s="48">
        <v>36.3</v>
      </c>
      <c r="G36" s="48">
        <v>33.9</v>
      </c>
      <c r="H36" s="48">
        <v>32.1</v>
      </c>
      <c r="I36" s="48">
        <v>30.5</v>
      </c>
      <c r="J36" s="48">
        <v>29.6</v>
      </c>
      <c r="K36" s="48">
        <v>29.1</v>
      </c>
      <c r="L36" s="48">
        <v>29.8</v>
      </c>
      <c r="M36" s="48">
        <v>29.5</v>
      </c>
      <c r="N36" s="47">
        <v>28.2</v>
      </c>
      <c r="O36" s="47">
        <v>27.8</v>
      </c>
      <c r="P36" s="47">
        <v>27.6</v>
      </c>
      <c r="Q36" s="47">
        <v>26.8</v>
      </c>
      <c r="R36" s="47">
        <v>26.2</v>
      </c>
      <c r="S36" s="47">
        <v>25.7</v>
      </c>
      <c r="T36" s="38">
        <v>25.2</v>
      </c>
      <c r="U36" s="48">
        <v>25</v>
      </c>
      <c r="V36" s="45">
        <v>24.7</v>
      </c>
    </row>
    <row r="37" spans="1:22" ht="28.5">
      <c r="A37" s="55" t="s">
        <v>1556</v>
      </c>
      <c r="B37" s="124"/>
      <c r="C37" s="214"/>
      <c r="D37" s="214"/>
      <c r="E37" s="214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124"/>
      <c r="U37" s="124"/>
      <c r="V37" s="412"/>
    </row>
    <row r="38" spans="1:22" ht="12.75">
      <c r="A38" s="32" t="s">
        <v>2296</v>
      </c>
      <c r="B38" s="126">
        <v>7</v>
      </c>
      <c r="C38" s="214">
        <v>6</v>
      </c>
      <c r="D38" s="214">
        <v>5.6</v>
      </c>
      <c r="E38" s="214">
        <v>5.3</v>
      </c>
      <c r="F38" s="48">
        <v>5.2</v>
      </c>
      <c r="G38" s="48">
        <v>5</v>
      </c>
      <c r="H38" s="48">
        <v>4.9</v>
      </c>
      <c r="I38" s="48">
        <v>4.9</v>
      </c>
      <c r="J38" s="48">
        <v>4.8</v>
      </c>
      <c r="K38" s="48">
        <v>4.8</v>
      </c>
      <c r="L38" s="48">
        <v>4.8</v>
      </c>
      <c r="M38" s="48">
        <v>4.8</v>
      </c>
      <c r="N38" s="48">
        <v>4.9</v>
      </c>
      <c r="O38" s="48">
        <v>4.9</v>
      </c>
      <c r="P38" s="48">
        <v>4.9</v>
      </c>
      <c r="Q38" s="47">
        <v>5.4</v>
      </c>
      <c r="R38" s="48">
        <v>5.4</v>
      </c>
      <c r="S38" s="47">
        <v>5.4</v>
      </c>
      <c r="T38" s="43">
        <v>5.5</v>
      </c>
      <c r="U38" s="43">
        <v>5.4</v>
      </c>
      <c r="V38" s="45">
        <v>5.3</v>
      </c>
    </row>
    <row r="39" spans="1:22" ht="12.75">
      <c r="A39" s="32" t="s">
        <v>2297</v>
      </c>
      <c r="B39" s="124">
        <v>22.5</v>
      </c>
      <c r="C39" s="214">
        <v>21.5</v>
      </c>
      <c r="D39" s="214">
        <v>21.1</v>
      </c>
      <c r="E39" s="214">
        <v>19.9</v>
      </c>
      <c r="F39" s="48">
        <v>20.1</v>
      </c>
      <c r="G39" s="48">
        <v>19.9</v>
      </c>
      <c r="H39" s="48">
        <v>19.7</v>
      </c>
      <c r="I39" s="48">
        <v>19.5</v>
      </c>
      <c r="J39" s="48">
        <v>19.5</v>
      </c>
      <c r="K39" s="48">
        <v>19.6</v>
      </c>
      <c r="L39" s="48">
        <v>19.9</v>
      </c>
      <c r="M39" s="48">
        <v>20</v>
      </c>
      <c r="N39" s="48">
        <v>20.1</v>
      </c>
      <c r="O39" s="47">
        <v>20</v>
      </c>
      <c r="P39" s="47">
        <v>20.3</v>
      </c>
      <c r="Q39" s="47">
        <v>20.9</v>
      </c>
      <c r="R39" s="47">
        <v>21.7</v>
      </c>
      <c r="S39" s="47">
        <v>21.7</v>
      </c>
      <c r="T39" s="38">
        <v>21.3</v>
      </c>
      <c r="U39" s="43">
        <v>19.9</v>
      </c>
      <c r="V39" s="45">
        <v>18.1</v>
      </c>
    </row>
    <row r="40" spans="1:22" ht="38.25">
      <c r="A40" s="55" t="s">
        <v>2298</v>
      </c>
      <c r="B40" s="124">
        <v>22034.1</v>
      </c>
      <c r="C40" s="214">
        <v>22677.4</v>
      </c>
      <c r="D40" s="214">
        <v>23603</v>
      </c>
      <c r="E40" s="214">
        <v>24579.7</v>
      </c>
      <c r="F40" s="48">
        <v>25668.1</v>
      </c>
      <c r="G40" s="48">
        <v>26977.2</v>
      </c>
      <c r="H40" s="48">
        <v>28268.2</v>
      </c>
      <c r="I40" s="48">
        <v>32077.2</v>
      </c>
      <c r="J40" s="48">
        <v>35467.2</v>
      </c>
      <c r="K40" s="48">
        <v>36150.5</v>
      </c>
      <c r="L40" s="48">
        <v>37880</v>
      </c>
      <c r="M40" s="48">
        <v>39969.2</v>
      </c>
      <c r="N40" s="48">
        <v>42280.4</v>
      </c>
      <c r="O40" s="48">
        <v>45192.7</v>
      </c>
      <c r="P40" s="48">
        <v>47620.4</v>
      </c>
      <c r="Q40" s="48">
        <v>49247.4</v>
      </c>
      <c r="R40" s="48">
        <v>51335.5</v>
      </c>
      <c r="S40" s="126">
        <v>53175.2</v>
      </c>
      <c r="T40" s="124">
        <v>54678.5</v>
      </c>
      <c r="U40" s="124">
        <v>56222.2</v>
      </c>
      <c r="V40" s="45">
        <v>58478.4</v>
      </c>
    </row>
    <row r="41" spans="1:22" ht="12.75">
      <c r="A41" s="55" t="s">
        <v>2241</v>
      </c>
      <c r="B41" s="124"/>
      <c r="C41" s="214"/>
      <c r="D41" s="214"/>
      <c r="E41" s="214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126"/>
      <c r="T41" s="124"/>
      <c r="U41" s="124"/>
      <c r="V41" s="204"/>
    </row>
    <row r="42" spans="1:22" ht="12.75">
      <c r="A42" s="32" t="s">
        <v>2296</v>
      </c>
      <c r="B42" s="124">
        <v>18351.6</v>
      </c>
      <c r="C42" s="214">
        <v>18855.8</v>
      </c>
      <c r="D42" s="214">
        <v>19675.5</v>
      </c>
      <c r="E42" s="214">
        <v>20599.2</v>
      </c>
      <c r="F42" s="48">
        <v>21579.4</v>
      </c>
      <c r="G42" s="48">
        <v>22809</v>
      </c>
      <c r="H42" s="48">
        <v>24027.4</v>
      </c>
      <c r="I42" s="126">
        <v>27740.5</v>
      </c>
      <c r="J42" s="126">
        <v>31012.6</v>
      </c>
      <c r="K42" s="48">
        <v>31635.1</v>
      </c>
      <c r="L42" s="48">
        <v>33303</v>
      </c>
      <c r="M42" s="48">
        <v>35288.6</v>
      </c>
      <c r="N42" s="48">
        <v>37419.7</v>
      </c>
      <c r="O42" s="48">
        <v>40024</v>
      </c>
      <c r="P42" s="48">
        <v>42194.5</v>
      </c>
      <c r="Q42" s="48">
        <v>43730.1</v>
      </c>
      <c r="R42" s="48">
        <v>45726.2</v>
      </c>
      <c r="S42" s="126">
        <v>47470.1</v>
      </c>
      <c r="T42" s="124">
        <v>48959.3</v>
      </c>
      <c r="U42" s="124">
        <v>50495.8</v>
      </c>
      <c r="V42" s="45">
        <v>52723.6</v>
      </c>
    </row>
    <row r="43" spans="1:22" ht="12.75">
      <c r="A43" s="32" t="s">
        <v>2297</v>
      </c>
      <c r="B43" s="124">
        <v>3682.5</v>
      </c>
      <c r="C43" s="214">
        <v>3821.6</v>
      </c>
      <c r="D43" s="214">
        <v>3927.5</v>
      </c>
      <c r="E43" s="214">
        <v>3980.5</v>
      </c>
      <c r="F43" s="48">
        <v>4088.7</v>
      </c>
      <c r="G43" s="48">
        <v>4168.2</v>
      </c>
      <c r="H43" s="48">
        <v>4240.8</v>
      </c>
      <c r="I43" s="126">
        <v>4336.7</v>
      </c>
      <c r="J43" s="126">
        <v>4454.6</v>
      </c>
      <c r="K43" s="48">
        <v>4515.4</v>
      </c>
      <c r="L43" s="48">
        <v>4577</v>
      </c>
      <c r="M43" s="48">
        <v>4680.7</v>
      </c>
      <c r="N43" s="48">
        <v>4860.7</v>
      </c>
      <c r="O43" s="48">
        <v>5168.6</v>
      </c>
      <c r="P43" s="48">
        <v>5425.9</v>
      </c>
      <c r="Q43" s="48">
        <v>5517.3</v>
      </c>
      <c r="R43" s="48">
        <v>5609.3</v>
      </c>
      <c r="S43" s="48">
        <v>5705.2</v>
      </c>
      <c r="T43" s="124">
        <v>5719.2</v>
      </c>
      <c r="U43" s="124">
        <v>5726.4</v>
      </c>
      <c r="V43" s="45">
        <v>5754.8</v>
      </c>
    </row>
    <row r="44" spans="1:22" ht="41.25" customHeight="1">
      <c r="A44" s="55" t="s">
        <v>1512</v>
      </c>
      <c r="B44" s="124">
        <v>24352.6</v>
      </c>
      <c r="C44" s="48">
        <v>24795.9</v>
      </c>
      <c r="D44" s="48">
        <v>25451.1</v>
      </c>
      <c r="E44" s="48">
        <v>25967.9</v>
      </c>
      <c r="F44" s="48">
        <v>26827.9</v>
      </c>
      <c r="G44" s="48">
        <v>27559.9</v>
      </c>
      <c r="H44" s="48">
        <v>28644.5</v>
      </c>
      <c r="I44" s="48">
        <v>30183.5</v>
      </c>
      <c r="J44" s="48">
        <v>31870.9</v>
      </c>
      <c r="K44" s="48">
        <v>33032.8</v>
      </c>
      <c r="L44" s="48">
        <v>34745.1</v>
      </c>
      <c r="M44" s="48">
        <v>36496.5</v>
      </c>
      <c r="N44" s="48">
        <v>38404.6</v>
      </c>
      <c r="O44" s="48">
        <v>40771.6</v>
      </c>
      <c r="P44" s="48">
        <v>42882.1</v>
      </c>
      <c r="Q44" s="48">
        <v>44154.1</v>
      </c>
      <c r="R44" s="48">
        <v>45218.2</v>
      </c>
      <c r="S44" s="126">
        <v>45539.3</v>
      </c>
      <c r="T44" s="124">
        <v>45379.6</v>
      </c>
      <c r="U44" s="124">
        <v>44915.8</v>
      </c>
      <c r="V44" s="45">
        <v>44151.5</v>
      </c>
    </row>
    <row r="45" spans="1:22" ht="12.75">
      <c r="A45" s="55" t="s">
        <v>2241</v>
      </c>
      <c r="B45" s="12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126"/>
      <c r="T45" s="124"/>
      <c r="U45" s="124"/>
      <c r="V45" s="45"/>
    </row>
    <row r="46" spans="1:22" ht="12.75">
      <c r="A46" s="32" t="s">
        <v>2296</v>
      </c>
      <c r="B46" s="124">
        <v>20859.1</v>
      </c>
      <c r="C46" s="48">
        <v>21303.9</v>
      </c>
      <c r="D46" s="48">
        <v>21910.6</v>
      </c>
      <c r="E46" s="48">
        <v>22460.5</v>
      </c>
      <c r="F46" s="48">
        <v>23319.6</v>
      </c>
      <c r="G46" s="48">
        <v>24044.5</v>
      </c>
      <c r="H46" s="48">
        <v>25071.8</v>
      </c>
      <c r="I46" s="48">
        <v>26526.9</v>
      </c>
      <c r="J46" s="48">
        <v>28087.4</v>
      </c>
      <c r="K46" s="48">
        <v>29069.9</v>
      </c>
      <c r="L46" s="48">
        <v>30623.6</v>
      </c>
      <c r="M46" s="48">
        <v>32219.5</v>
      </c>
      <c r="N46" s="48">
        <v>33910.8</v>
      </c>
      <c r="O46" s="48">
        <v>35913</v>
      </c>
      <c r="P46" s="48">
        <v>37753.6</v>
      </c>
      <c r="Q46" s="48">
        <v>38866.9</v>
      </c>
      <c r="R46" s="48">
        <v>39824</v>
      </c>
      <c r="S46" s="126">
        <v>40100.7</v>
      </c>
      <c r="T46" s="124">
        <v>39998.8</v>
      </c>
      <c r="U46" s="124">
        <v>39602.1</v>
      </c>
      <c r="V46" s="45">
        <v>38935.8</v>
      </c>
    </row>
    <row r="47" spans="1:22" ht="12.75">
      <c r="A47" s="32" t="s">
        <v>2297</v>
      </c>
      <c r="B47" s="124">
        <v>3493.5</v>
      </c>
      <c r="C47" s="48">
        <v>3492</v>
      </c>
      <c r="D47" s="48">
        <v>3540.5</v>
      </c>
      <c r="E47" s="48">
        <v>3507.4</v>
      </c>
      <c r="F47" s="48">
        <v>3508.3</v>
      </c>
      <c r="G47" s="48">
        <v>3515.3</v>
      </c>
      <c r="H47" s="48">
        <v>3572.7</v>
      </c>
      <c r="I47" s="48">
        <v>3656.6</v>
      </c>
      <c r="J47" s="48">
        <v>3783.5</v>
      </c>
      <c r="K47" s="48">
        <v>3963</v>
      </c>
      <c r="L47" s="48">
        <v>4121.5</v>
      </c>
      <c r="M47" s="48">
        <v>4277</v>
      </c>
      <c r="N47" s="48">
        <v>4493.7</v>
      </c>
      <c r="O47" s="48">
        <v>4858.7</v>
      </c>
      <c r="P47" s="48">
        <v>5128.5</v>
      </c>
      <c r="Q47" s="48">
        <v>5287.3</v>
      </c>
      <c r="R47" s="48">
        <v>5394.3</v>
      </c>
      <c r="S47" s="48">
        <v>5438.5</v>
      </c>
      <c r="T47" s="124">
        <v>5380.8</v>
      </c>
      <c r="U47" s="124">
        <v>5313.7</v>
      </c>
      <c r="V47" s="45">
        <v>5215.6</v>
      </c>
    </row>
    <row r="48" spans="1:22" ht="63.75">
      <c r="A48" s="55" t="s">
        <v>2299</v>
      </c>
      <c r="B48" s="215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124"/>
      <c r="U48" s="135"/>
      <c r="V48" s="45"/>
    </row>
    <row r="49" spans="1:22" ht="12.75">
      <c r="A49" s="32" t="s">
        <v>2296</v>
      </c>
      <c r="B49" s="124">
        <v>82.2</v>
      </c>
      <c r="C49" s="48">
        <v>83.9</v>
      </c>
      <c r="D49" s="48">
        <v>85.1</v>
      </c>
      <c r="E49" s="48">
        <v>86.5</v>
      </c>
      <c r="F49" s="48">
        <v>88.6</v>
      </c>
      <c r="G49" s="48">
        <v>90.5</v>
      </c>
      <c r="H49" s="48">
        <v>91.7</v>
      </c>
      <c r="I49" s="48">
        <v>88.2</v>
      </c>
      <c r="J49" s="48">
        <v>88.8</v>
      </c>
      <c r="K49" s="48">
        <v>91.7</v>
      </c>
      <c r="L49" s="48">
        <v>92.7</v>
      </c>
      <c r="M49" s="48">
        <v>93.7</v>
      </c>
      <c r="N49" s="48">
        <v>94.1</v>
      </c>
      <c r="O49" s="48">
        <v>94.5</v>
      </c>
      <c r="P49" s="48">
        <v>95.2</v>
      </c>
      <c r="Q49" s="48">
        <v>96.1</v>
      </c>
      <c r="R49" s="48">
        <v>96.2</v>
      </c>
      <c r="S49" s="48">
        <v>96.7</v>
      </c>
      <c r="T49" s="124">
        <v>97.5</v>
      </c>
      <c r="U49" s="124">
        <v>97.5</v>
      </c>
      <c r="V49" s="45">
        <v>97.4</v>
      </c>
    </row>
    <row r="50" spans="1:22" ht="12.75">
      <c r="A50" s="32" t="s">
        <v>2297</v>
      </c>
      <c r="B50" s="124">
        <v>23.2</v>
      </c>
      <c r="C50" s="48">
        <v>26.8</v>
      </c>
      <c r="D50" s="48">
        <v>29.2</v>
      </c>
      <c r="E50" s="48">
        <v>33.2</v>
      </c>
      <c r="F50" s="48">
        <v>38.4</v>
      </c>
      <c r="G50" s="48">
        <v>44.8</v>
      </c>
      <c r="H50" s="48">
        <v>53.5</v>
      </c>
      <c r="I50" s="48">
        <v>61.7</v>
      </c>
      <c r="J50" s="48">
        <v>70.3</v>
      </c>
      <c r="K50" s="48">
        <v>79</v>
      </c>
      <c r="L50" s="48">
        <v>85.2</v>
      </c>
      <c r="M50" s="48">
        <v>89.3</v>
      </c>
      <c r="N50" s="48">
        <v>92.2</v>
      </c>
      <c r="O50" s="48">
        <v>95.5</v>
      </c>
      <c r="P50" s="48">
        <v>96.7</v>
      </c>
      <c r="Q50" s="48">
        <v>97.8</v>
      </c>
      <c r="R50" s="48">
        <v>98.2</v>
      </c>
      <c r="S50" s="48">
        <v>98.6</v>
      </c>
      <c r="T50" s="124">
        <v>98.8</v>
      </c>
      <c r="U50" s="124">
        <v>99.1</v>
      </c>
      <c r="V50" s="45">
        <v>99.3</v>
      </c>
    </row>
    <row r="51" spans="1:22" ht="51">
      <c r="A51" s="55" t="s">
        <v>1883</v>
      </c>
      <c r="B51" s="126">
        <v>258</v>
      </c>
      <c r="C51" s="48">
        <v>229.6</v>
      </c>
      <c r="D51" s="48">
        <v>215.1</v>
      </c>
      <c r="E51" s="48">
        <v>209.4</v>
      </c>
      <c r="F51" s="48">
        <v>212.8</v>
      </c>
      <c r="G51" s="48">
        <v>215.7</v>
      </c>
      <c r="H51" s="48">
        <v>214.7</v>
      </c>
      <c r="I51" s="48">
        <v>214.3</v>
      </c>
      <c r="J51" s="48">
        <v>207.4</v>
      </c>
      <c r="K51" s="48">
        <v>209</v>
      </c>
      <c r="L51" s="48">
        <v>202.3</v>
      </c>
      <c r="M51" s="48">
        <v>194.7</v>
      </c>
      <c r="N51" s="48">
        <v>184.6</v>
      </c>
      <c r="O51" s="48">
        <v>166.6</v>
      </c>
      <c r="P51" s="48">
        <v>150.8</v>
      </c>
      <c r="Q51" s="48">
        <v>112.6</v>
      </c>
      <c r="R51" s="48">
        <v>151.3</v>
      </c>
      <c r="S51" s="48">
        <v>209</v>
      </c>
      <c r="T51" s="124">
        <v>194.5</v>
      </c>
      <c r="U51" s="126">
        <v>190</v>
      </c>
      <c r="V51" s="45">
        <v>182.8</v>
      </c>
    </row>
    <row r="52" spans="1:22" ht="12.75">
      <c r="A52" s="55" t="s">
        <v>2241</v>
      </c>
      <c r="B52" s="12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24"/>
      <c r="U52" s="124"/>
      <c r="V52" s="204"/>
    </row>
    <row r="53" spans="1:22" ht="12.75">
      <c r="A53" s="32" t="s">
        <v>2296</v>
      </c>
      <c r="B53" s="126">
        <v>248</v>
      </c>
      <c r="C53" s="48">
        <v>221</v>
      </c>
      <c r="D53" s="48">
        <v>207.9</v>
      </c>
      <c r="E53" s="48">
        <v>202.8</v>
      </c>
      <c r="F53" s="48">
        <v>206.2</v>
      </c>
      <c r="G53" s="48">
        <v>209</v>
      </c>
      <c r="H53" s="48">
        <v>207.8</v>
      </c>
      <c r="I53" s="48">
        <v>206.8</v>
      </c>
      <c r="J53" s="48">
        <v>199.4</v>
      </c>
      <c r="K53" s="48">
        <v>200.7</v>
      </c>
      <c r="L53" s="48">
        <v>193.8</v>
      </c>
      <c r="M53" s="48">
        <v>185.7</v>
      </c>
      <c r="N53" s="48">
        <v>174.7</v>
      </c>
      <c r="O53" s="48">
        <v>156.5</v>
      </c>
      <c r="P53" s="48">
        <v>139.9</v>
      </c>
      <c r="Q53" s="48">
        <v>95.3</v>
      </c>
      <c r="R53" s="48">
        <v>77.8</v>
      </c>
      <c r="S53" s="48">
        <v>69.1</v>
      </c>
      <c r="T53" s="124">
        <v>55.3</v>
      </c>
      <c r="U53" s="124">
        <v>51.2</v>
      </c>
      <c r="V53" s="45">
        <v>44.4</v>
      </c>
    </row>
    <row r="54" spans="1:22" ht="12.75">
      <c r="A54" s="32" t="s">
        <v>2297</v>
      </c>
      <c r="B54" s="126">
        <v>10</v>
      </c>
      <c r="C54" s="48">
        <v>8.6</v>
      </c>
      <c r="D54" s="48">
        <v>7.2</v>
      </c>
      <c r="E54" s="48">
        <v>6.7</v>
      </c>
      <c r="F54" s="48">
        <v>6.6</v>
      </c>
      <c r="G54" s="48">
        <v>6.7</v>
      </c>
      <c r="H54" s="48">
        <v>6.9</v>
      </c>
      <c r="I54" s="48">
        <v>7.5</v>
      </c>
      <c r="J54" s="48">
        <v>8</v>
      </c>
      <c r="K54" s="48">
        <v>8.3</v>
      </c>
      <c r="L54" s="48">
        <v>8.4</v>
      </c>
      <c r="M54" s="48">
        <v>9</v>
      </c>
      <c r="N54" s="48">
        <v>9.9</v>
      </c>
      <c r="O54" s="48">
        <v>10.2</v>
      </c>
      <c r="P54" s="48">
        <v>10.9</v>
      </c>
      <c r="Q54" s="48">
        <v>17.3</v>
      </c>
      <c r="R54" s="48">
        <v>73.5</v>
      </c>
      <c r="S54" s="48">
        <v>139.9</v>
      </c>
      <c r="T54" s="124">
        <v>139.2</v>
      </c>
      <c r="U54" s="124">
        <v>138.7</v>
      </c>
      <c r="V54" s="45">
        <v>138.4</v>
      </c>
    </row>
    <row r="55" spans="1:22" ht="54" customHeight="1">
      <c r="A55" s="55" t="s">
        <v>1909</v>
      </c>
      <c r="B55" s="124">
        <v>15448.8</v>
      </c>
      <c r="C55" s="48">
        <v>16222.8</v>
      </c>
      <c r="D55" s="48">
        <v>16955.6</v>
      </c>
      <c r="E55" s="48">
        <v>17691.7</v>
      </c>
      <c r="F55" s="48">
        <v>18707.4</v>
      </c>
      <c r="G55" s="48">
        <v>19707</v>
      </c>
      <c r="H55" s="48">
        <v>21022</v>
      </c>
      <c r="I55" s="48">
        <v>22357.4</v>
      </c>
      <c r="J55" s="48">
        <v>23814.9</v>
      </c>
      <c r="K55" s="48">
        <v>25022.8</v>
      </c>
      <c r="L55" s="48">
        <v>26144.9</v>
      </c>
      <c r="M55" s="48">
        <v>27560.9</v>
      </c>
      <c r="N55" s="48">
        <v>29122.5</v>
      </c>
      <c r="O55" s="48">
        <v>30915.7</v>
      </c>
      <c r="P55" s="48">
        <v>32454.3</v>
      </c>
      <c r="Q55" s="48">
        <v>33163.8</v>
      </c>
      <c r="R55" s="48">
        <v>33833.8</v>
      </c>
      <c r="S55" s="126">
        <v>33935.6</v>
      </c>
      <c r="T55" s="124">
        <v>33713.5</v>
      </c>
      <c r="U55" s="124">
        <v>33209.2</v>
      </c>
      <c r="V55" s="45">
        <v>32359.9</v>
      </c>
    </row>
    <row r="56" spans="1:22" ht="12.75">
      <c r="A56" s="55" t="s">
        <v>2241</v>
      </c>
      <c r="B56" s="12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126"/>
      <c r="T56" s="124"/>
      <c r="U56" s="124"/>
      <c r="V56" s="45"/>
    </row>
    <row r="57" spans="1:22" ht="12.75">
      <c r="A57" s="32" t="s">
        <v>2296</v>
      </c>
      <c r="B57" s="124">
        <v>13490.5</v>
      </c>
      <c r="C57" s="48">
        <v>14104.8</v>
      </c>
      <c r="D57" s="48">
        <v>14693.7</v>
      </c>
      <c r="E57" s="48">
        <v>15332.4</v>
      </c>
      <c r="F57" s="48">
        <v>16232.2</v>
      </c>
      <c r="G57" s="48">
        <v>17134.6</v>
      </c>
      <c r="H57" s="48">
        <v>18318</v>
      </c>
      <c r="I57" s="48">
        <v>19506.8</v>
      </c>
      <c r="J57" s="48">
        <v>20814</v>
      </c>
      <c r="K57" s="48">
        <v>21828.4</v>
      </c>
      <c r="L57" s="48">
        <v>22793.5</v>
      </c>
      <c r="M57" s="48">
        <v>24054.1</v>
      </c>
      <c r="N57" s="48">
        <v>25392.8</v>
      </c>
      <c r="O57" s="48">
        <v>26828.5</v>
      </c>
      <c r="P57" s="48">
        <v>28103.7</v>
      </c>
      <c r="Q57" s="48">
        <v>28668</v>
      </c>
      <c r="R57" s="48">
        <v>29303.9</v>
      </c>
      <c r="S57" s="126">
        <v>29418.3</v>
      </c>
      <c r="T57" s="124">
        <v>29240.3</v>
      </c>
      <c r="U57" s="124">
        <v>28797</v>
      </c>
      <c r="V57" s="126">
        <v>28040</v>
      </c>
    </row>
    <row r="58" spans="1:22" ht="12.75">
      <c r="A58" s="32" t="s">
        <v>2297</v>
      </c>
      <c r="B58" s="124">
        <v>1958.3</v>
      </c>
      <c r="C58" s="48">
        <v>2118</v>
      </c>
      <c r="D58" s="48">
        <v>2261.9</v>
      </c>
      <c r="E58" s="48">
        <v>2359.2</v>
      </c>
      <c r="F58" s="48">
        <v>2475.2</v>
      </c>
      <c r="G58" s="48">
        <v>2572.3</v>
      </c>
      <c r="H58" s="48">
        <v>2703.9</v>
      </c>
      <c r="I58" s="48">
        <v>2850.5</v>
      </c>
      <c r="J58" s="48">
        <v>3000.9</v>
      </c>
      <c r="K58" s="48">
        <v>3194.4</v>
      </c>
      <c r="L58" s="48">
        <v>3351.4</v>
      </c>
      <c r="M58" s="48">
        <v>3506.8</v>
      </c>
      <c r="N58" s="48">
        <v>3729.7</v>
      </c>
      <c r="O58" s="48">
        <v>4087.3</v>
      </c>
      <c r="P58" s="48">
        <v>4350.6</v>
      </c>
      <c r="Q58" s="48">
        <v>4495.9</v>
      </c>
      <c r="R58" s="48">
        <v>4529.8</v>
      </c>
      <c r="S58" s="48">
        <v>4517.3</v>
      </c>
      <c r="T58" s="124">
        <v>4473.2</v>
      </c>
      <c r="U58" s="124">
        <v>4412.2</v>
      </c>
      <c r="V58" s="34">
        <v>4320</v>
      </c>
    </row>
    <row r="59" spans="1:22" ht="41.25">
      <c r="A59" s="55" t="s">
        <v>1557</v>
      </c>
      <c r="B59" s="12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U59" s="124"/>
      <c r="V59" s="412"/>
    </row>
    <row r="60" spans="1:22" ht="12.75">
      <c r="A60" s="32" t="s">
        <v>2296</v>
      </c>
      <c r="B60" s="124">
        <v>123.4</v>
      </c>
      <c r="C60" s="48">
        <v>129.8</v>
      </c>
      <c r="D60" s="48">
        <v>135.7</v>
      </c>
      <c r="E60" s="48">
        <v>141.5</v>
      </c>
      <c r="F60" s="48">
        <v>149.9</v>
      </c>
      <c r="G60" s="48">
        <v>158.4</v>
      </c>
      <c r="H60" s="48">
        <v>169.4</v>
      </c>
      <c r="I60" s="48">
        <v>180.5</v>
      </c>
      <c r="J60" s="48">
        <v>193.8</v>
      </c>
      <c r="K60" s="48">
        <v>203.9</v>
      </c>
      <c r="L60" s="48">
        <v>213.6</v>
      </c>
      <c r="M60" s="48">
        <v>226.2</v>
      </c>
      <c r="N60" s="47">
        <v>239.5</v>
      </c>
      <c r="O60" s="47">
        <v>255.1</v>
      </c>
      <c r="P60" s="47">
        <v>268.1</v>
      </c>
      <c r="Q60" s="47">
        <v>273.7</v>
      </c>
      <c r="R60" s="47">
        <v>279.4</v>
      </c>
      <c r="S60" s="47">
        <v>280.4</v>
      </c>
      <c r="T60" s="47">
        <v>278.3</v>
      </c>
      <c r="U60" s="43">
        <v>273.2</v>
      </c>
      <c r="V60" s="45">
        <v>265.2</v>
      </c>
    </row>
    <row r="61" spans="1:22" ht="12.75">
      <c r="A61" s="32" t="s">
        <v>2297</v>
      </c>
      <c r="B61" s="126">
        <v>50</v>
      </c>
      <c r="C61" s="48">
        <v>53.1</v>
      </c>
      <c r="D61" s="48">
        <v>56.5</v>
      </c>
      <c r="E61" s="48">
        <v>58.8</v>
      </c>
      <c r="F61" s="48">
        <v>61.9</v>
      </c>
      <c r="G61" s="48">
        <v>64.6</v>
      </c>
      <c r="H61" s="48">
        <v>68.1</v>
      </c>
      <c r="I61" s="48">
        <v>72.2</v>
      </c>
      <c r="J61" s="48">
        <v>76</v>
      </c>
      <c r="K61" s="48">
        <v>81.4</v>
      </c>
      <c r="L61" s="48">
        <v>86.1</v>
      </c>
      <c r="M61" s="48">
        <v>90.7</v>
      </c>
      <c r="N61" s="47">
        <v>97.4</v>
      </c>
      <c r="O61" s="47">
        <v>105.8</v>
      </c>
      <c r="P61" s="47">
        <v>113.2</v>
      </c>
      <c r="Q61" s="47">
        <v>117.9</v>
      </c>
      <c r="R61" s="47">
        <v>119.6</v>
      </c>
      <c r="S61" s="47">
        <v>119.4</v>
      </c>
      <c r="T61" s="38">
        <v>118.4</v>
      </c>
      <c r="U61" s="38">
        <v>117.8</v>
      </c>
      <c r="V61" s="45">
        <v>115.8</v>
      </c>
    </row>
    <row r="62" spans="1:22" ht="44.25" customHeight="1">
      <c r="A62" s="129" t="s">
        <v>1035</v>
      </c>
      <c r="C62" s="48">
        <v>6</v>
      </c>
      <c r="D62" s="48">
        <v>10</v>
      </c>
      <c r="E62" s="48">
        <v>27.7</v>
      </c>
      <c r="F62" s="48">
        <v>88.5</v>
      </c>
      <c r="G62" s="48">
        <v>223</v>
      </c>
      <c r="H62" s="48">
        <v>484.8</v>
      </c>
      <c r="I62" s="48">
        <v>747.2</v>
      </c>
      <c r="J62" s="48">
        <v>1370.6</v>
      </c>
      <c r="K62" s="48">
        <v>3263.2</v>
      </c>
      <c r="L62" s="48">
        <v>7750.5</v>
      </c>
      <c r="M62" s="48">
        <v>17608.8</v>
      </c>
      <c r="N62" s="48">
        <v>35603.6</v>
      </c>
      <c r="O62" s="48">
        <v>71319</v>
      </c>
      <c r="P62" s="48">
        <v>123549.3</v>
      </c>
      <c r="Q62" s="48">
        <v>154453.3</v>
      </c>
      <c r="R62" s="48">
        <v>171198.8</v>
      </c>
      <c r="S62" s="48">
        <v>199522.3</v>
      </c>
      <c r="T62" s="124">
        <v>230499.5</v>
      </c>
      <c r="U62" s="124">
        <v>237689.2</v>
      </c>
      <c r="V62" s="45">
        <v>256116.6</v>
      </c>
    </row>
    <row r="63" spans="1:22" ht="27.75" customHeight="1">
      <c r="A63" s="55" t="s">
        <v>958</v>
      </c>
      <c r="C63" s="48">
        <v>0</v>
      </c>
      <c r="D63" s="48">
        <v>0.1</v>
      </c>
      <c r="E63" s="48">
        <v>0.2</v>
      </c>
      <c r="F63" s="48">
        <v>0.6</v>
      </c>
      <c r="G63" s="48">
        <v>1.5</v>
      </c>
      <c r="H63" s="48">
        <v>3.3</v>
      </c>
      <c r="I63" s="48">
        <v>5.1</v>
      </c>
      <c r="J63" s="48">
        <v>9.3</v>
      </c>
      <c r="K63" s="48">
        <v>22.3</v>
      </c>
      <c r="L63" s="48">
        <v>53.2</v>
      </c>
      <c r="M63" s="48">
        <v>121.5</v>
      </c>
      <c r="N63" s="47">
        <v>246.7</v>
      </c>
      <c r="O63" s="47">
        <v>496</v>
      </c>
      <c r="P63" s="47">
        <v>862.6</v>
      </c>
      <c r="Q63" s="47">
        <v>1081.1</v>
      </c>
      <c r="R63" s="47">
        <v>1199.3</v>
      </c>
      <c r="S63" s="47">
        <v>1397.8</v>
      </c>
      <c r="T63" s="38">
        <v>1613.8</v>
      </c>
      <c r="U63" s="38">
        <v>1663.7</v>
      </c>
      <c r="V63" s="45">
        <v>1790.3</v>
      </c>
    </row>
    <row r="64" spans="1:22" ht="24" customHeight="1">
      <c r="A64" s="464" t="s">
        <v>1036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</row>
    <row r="65" spans="1:22" ht="15.75" customHeight="1">
      <c r="A65" s="454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</row>
  </sheetData>
  <mergeCells count="3">
    <mergeCell ref="A1:V1"/>
    <mergeCell ref="A64:V64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">
      <pane ySplit="3" topLeftCell="BM34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48.00390625" style="0" customWidth="1"/>
    <col min="2" max="2" width="10.00390625" style="0" customWidth="1"/>
    <col min="3" max="3" width="10.375" style="0" customWidth="1"/>
    <col min="4" max="4" width="9.625" style="0" customWidth="1"/>
  </cols>
  <sheetData>
    <row r="1" spans="1:32" ht="12.75">
      <c r="A1" s="507" t="s">
        <v>417</v>
      </c>
      <c r="B1" s="508"/>
      <c r="C1" s="508"/>
      <c r="D1" s="508"/>
      <c r="E1" s="508"/>
      <c r="F1" s="508"/>
      <c r="G1" s="508"/>
      <c r="H1" s="508"/>
      <c r="I1" s="508"/>
      <c r="J1" s="202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</row>
    <row r="2" spans="1:10" ht="15" customHeight="1">
      <c r="A2" s="1" t="s">
        <v>709</v>
      </c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203">
        <v>2008</v>
      </c>
      <c r="H2" s="203">
        <v>2009</v>
      </c>
      <c r="I2" s="203">
        <v>2010</v>
      </c>
      <c r="J2" s="203">
        <v>2011</v>
      </c>
    </row>
    <row r="3" spans="1:10" ht="12.75">
      <c r="A3" s="510" t="s">
        <v>2300</v>
      </c>
      <c r="B3" s="473"/>
      <c r="C3" s="473"/>
      <c r="D3" s="473"/>
      <c r="E3" s="473"/>
      <c r="F3" s="473"/>
      <c r="G3" s="473"/>
      <c r="H3" s="473"/>
      <c r="I3" s="473"/>
      <c r="J3" s="489"/>
    </row>
    <row r="4" spans="1:10" ht="25.5">
      <c r="A4" s="9" t="s">
        <v>1923</v>
      </c>
      <c r="B4" s="48">
        <v>84.63173329598906</v>
      </c>
      <c r="C4" s="48">
        <v>87.59134863807485</v>
      </c>
      <c r="D4" s="48">
        <v>91.05701829938914</v>
      </c>
      <c r="E4" s="48">
        <v>93.295691635247</v>
      </c>
      <c r="F4" s="48">
        <v>93.3372540947452</v>
      </c>
      <c r="G4" s="48">
        <v>93.68848599011066</v>
      </c>
      <c r="H4" s="48">
        <v>93.74056059309625</v>
      </c>
      <c r="I4" s="48">
        <v>93.84494351497588</v>
      </c>
      <c r="J4" s="48">
        <v>94.1</v>
      </c>
    </row>
    <row r="5" spans="1:10" ht="25.5">
      <c r="A5" s="9" t="s">
        <v>1924</v>
      </c>
      <c r="B5" s="48">
        <v>8.348092558879012</v>
      </c>
      <c r="C5" s="48">
        <v>8.356093600059053</v>
      </c>
      <c r="D5" s="48">
        <v>9.268951992261517</v>
      </c>
      <c r="E5" s="48">
        <v>11.340799762262959</v>
      </c>
      <c r="F5" s="48">
        <v>13.045549445702356</v>
      </c>
      <c r="G5" s="48">
        <v>14.516129032258066</v>
      </c>
      <c r="H5" s="48">
        <v>16.03852139407478</v>
      </c>
      <c r="I5" s="48">
        <v>18.151049331009034</v>
      </c>
      <c r="J5" s="48">
        <v>19.7</v>
      </c>
    </row>
    <row r="6" spans="1:10" ht="27.75" customHeight="1">
      <c r="A6" s="9" t="s">
        <v>1925</v>
      </c>
      <c r="B6" s="48">
        <v>45.82142298155578</v>
      </c>
      <c r="C6" s="48">
        <v>49.66659284958539</v>
      </c>
      <c r="D6" s="48">
        <v>52.37653543933109</v>
      </c>
      <c r="E6" s="48">
        <v>57.03645920395238</v>
      </c>
      <c r="F6" s="48">
        <v>56.389566853883025</v>
      </c>
      <c r="G6" s="48">
        <v>59.25829997645396</v>
      </c>
      <c r="H6" s="48">
        <v>60.45125389779312</v>
      </c>
      <c r="I6" s="48">
        <v>68.38479998188856</v>
      </c>
      <c r="J6" s="48">
        <v>71.3</v>
      </c>
    </row>
    <row r="7" spans="1:10" ht="25.5">
      <c r="A7" s="9" t="s">
        <v>1926</v>
      </c>
      <c r="B7" s="48">
        <v>48.592587710988276</v>
      </c>
      <c r="C7" s="48">
        <v>53.185207056912965</v>
      </c>
      <c r="D7" s="48">
        <v>56.00991161699815</v>
      </c>
      <c r="E7" s="48">
        <v>63.581657101465424</v>
      </c>
      <c r="F7" s="48">
        <v>69.13223748051873</v>
      </c>
      <c r="G7" s="48">
        <v>74.35189545561572</v>
      </c>
      <c r="H7" s="48">
        <v>78.48820181810872</v>
      </c>
      <c r="I7" s="48">
        <v>81.92083040909193</v>
      </c>
      <c r="J7" s="19">
        <v>83.1</v>
      </c>
    </row>
    <row r="8" spans="1:10" ht="30.75" customHeight="1">
      <c r="A8" s="9" t="s">
        <v>1927</v>
      </c>
      <c r="B8" s="48">
        <v>50.146219304243246</v>
      </c>
      <c r="C8" s="48">
        <v>57.25826956357702</v>
      </c>
      <c r="D8" s="48">
        <v>54.26875322988855</v>
      </c>
      <c r="E8" s="48">
        <v>62.46231186889793</v>
      </c>
      <c r="F8" s="48">
        <v>68.68585879377775</v>
      </c>
      <c r="G8" s="48">
        <v>74.74629149988226</v>
      </c>
      <c r="H8" s="48">
        <v>79.28068130265251</v>
      </c>
      <c r="I8" s="48">
        <v>83.37540467727695</v>
      </c>
      <c r="J8" s="19">
        <v>85.6</v>
      </c>
    </row>
    <row r="9" spans="1:10" ht="25.5">
      <c r="A9" s="9" t="s">
        <v>1928</v>
      </c>
      <c r="B9" s="48">
        <v>43.43578295288855</v>
      </c>
      <c r="C9" s="48">
        <v>48.84312229849988</v>
      </c>
      <c r="D9" s="48">
        <v>53.29746776736852</v>
      </c>
      <c r="E9" s="48">
        <v>61.32315521628499</v>
      </c>
      <c r="F9" s="48">
        <v>67.78427970711913</v>
      </c>
      <c r="G9" s="48">
        <v>73.67847892630091</v>
      </c>
      <c r="H9" s="48">
        <v>78.2642402246507</v>
      </c>
      <c r="I9" s="48">
        <v>82.35550474293089</v>
      </c>
      <c r="J9" s="19">
        <v>84.8</v>
      </c>
    </row>
    <row r="10" spans="1:10" ht="15" customHeight="1">
      <c r="A10" s="9" t="s">
        <v>1929</v>
      </c>
      <c r="B10" s="48">
        <v>13.48183173659107</v>
      </c>
      <c r="C10" s="48">
        <v>14.350040599394701</v>
      </c>
      <c r="D10" s="48">
        <v>14.806471702863503</v>
      </c>
      <c r="E10" s="48">
        <v>21.114020913430284</v>
      </c>
      <c r="F10" s="48">
        <v>19.775928485311848</v>
      </c>
      <c r="G10" s="48">
        <v>22.846715328467155</v>
      </c>
      <c r="H10" s="48">
        <v>24.09080206963483</v>
      </c>
      <c r="I10" s="48">
        <v>28.482488510561225</v>
      </c>
      <c r="J10" s="28">
        <v>33</v>
      </c>
    </row>
    <row r="11" spans="1:10" ht="12.75">
      <c r="A11" s="9" t="s">
        <v>2301</v>
      </c>
      <c r="B11" s="48">
        <v>4150.5</v>
      </c>
      <c r="C11" s="48">
        <v>4558.3</v>
      </c>
      <c r="D11" s="48">
        <v>5709.6</v>
      </c>
      <c r="E11" s="48">
        <v>6684</v>
      </c>
      <c r="F11" s="48">
        <v>7528.4</v>
      </c>
      <c r="G11" s="48">
        <v>8267.3</v>
      </c>
      <c r="H11" s="48">
        <v>8743.7</v>
      </c>
      <c r="I11" s="48">
        <v>9288.1</v>
      </c>
      <c r="J11" s="19">
        <v>9972.2</v>
      </c>
    </row>
    <row r="12" spans="1:10" ht="25.5">
      <c r="A12" s="9" t="s">
        <v>2302</v>
      </c>
      <c r="B12" s="48">
        <v>2794.2</v>
      </c>
      <c r="C12" s="48">
        <v>3177.9</v>
      </c>
      <c r="D12" s="48">
        <v>4057.6</v>
      </c>
      <c r="E12" s="48">
        <v>4871.5</v>
      </c>
      <c r="F12" s="48">
        <v>5731</v>
      </c>
      <c r="G12" s="48">
        <v>6369.1</v>
      </c>
      <c r="H12" s="48">
        <v>6893.6</v>
      </c>
      <c r="I12" s="48">
        <v>7480.2</v>
      </c>
      <c r="J12" s="19">
        <v>8018.3</v>
      </c>
    </row>
    <row r="13" spans="1:10" ht="26.25" customHeight="1">
      <c r="A13" s="9" t="s">
        <v>2303</v>
      </c>
      <c r="B13" s="48">
        <v>1204</v>
      </c>
      <c r="C13" s="48">
        <v>1513.4</v>
      </c>
      <c r="D13" s="48">
        <v>2032</v>
      </c>
      <c r="E13" s="48">
        <v>2606.3</v>
      </c>
      <c r="F13" s="48">
        <v>3267.5</v>
      </c>
      <c r="G13" s="48">
        <v>3873.5</v>
      </c>
      <c r="H13" s="48">
        <v>4313.5</v>
      </c>
      <c r="I13" s="48">
        <v>4997.1</v>
      </c>
      <c r="J13" s="19">
        <v>5663.2</v>
      </c>
    </row>
    <row r="14" spans="1:10" ht="25.5">
      <c r="A14" s="9" t="s">
        <v>1281</v>
      </c>
      <c r="B14" s="48">
        <v>986</v>
      </c>
      <c r="C14" s="48">
        <v>1218.8</v>
      </c>
      <c r="D14" s="48">
        <v>1686.1</v>
      </c>
      <c r="E14" s="48">
        <v>2232</v>
      </c>
      <c r="F14" s="48">
        <v>2888.4</v>
      </c>
      <c r="G14" s="48">
        <v>3411.5</v>
      </c>
      <c r="H14" s="48">
        <v>3866.4</v>
      </c>
      <c r="I14" s="48">
        <v>4553.3</v>
      </c>
      <c r="J14" s="19">
        <v>5198.3</v>
      </c>
    </row>
    <row r="15" spans="1:10" ht="25.5">
      <c r="A15" s="9" t="s">
        <v>1282</v>
      </c>
      <c r="B15" s="48">
        <v>656.2</v>
      </c>
      <c r="C15" s="48">
        <v>743.8</v>
      </c>
      <c r="D15" s="48">
        <v>984.2</v>
      </c>
      <c r="E15" s="48">
        <v>1170.9</v>
      </c>
      <c r="F15" s="48">
        <v>1257.9</v>
      </c>
      <c r="G15" s="48">
        <v>1159.2</v>
      </c>
      <c r="H15" s="48">
        <v>890.6</v>
      </c>
      <c r="I15" s="48">
        <v>999.9</v>
      </c>
      <c r="J15" s="28">
        <v>1251.6</v>
      </c>
    </row>
    <row r="16" spans="1:10" ht="15.75" customHeight="1">
      <c r="A16" s="9" t="s">
        <v>2088</v>
      </c>
      <c r="B16" s="50">
        <v>18</v>
      </c>
      <c r="C16" s="50">
        <v>20</v>
      </c>
      <c r="D16" s="50">
        <v>23</v>
      </c>
      <c r="E16" s="50">
        <v>26</v>
      </c>
      <c r="F16" s="50">
        <v>29</v>
      </c>
      <c r="G16" s="50">
        <v>32</v>
      </c>
      <c r="H16" s="50">
        <v>35</v>
      </c>
      <c r="I16" s="50">
        <v>36</v>
      </c>
      <c r="J16" s="52">
        <v>39</v>
      </c>
    </row>
    <row r="17" spans="1:10" ht="25.5" customHeight="1">
      <c r="A17" s="9" t="s">
        <v>2089</v>
      </c>
      <c r="B17" s="50">
        <v>4</v>
      </c>
      <c r="C17" s="50">
        <v>5</v>
      </c>
      <c r="D17" s="50">
        <v>7</v>
      </c>
      <c r="E17" s="50">
        <v>9</v>
      </c>
      <c r="F17" s="50">
        <v>11</v>
      </c>
      <c r="G17" s="50">
        <v>13</v>
      </c>
      <c r="H17" s="50">
        <v>15</v>
      </c>
      <c r="I17" s="50">
        <v>18</v>
      </c>
      <c r="J17" s="52">
        <v>21</v>
      </c>
    </row>
    <row r="18" spans="1:10" ht="25.5" customHeight="1">
      <c r="A18" s="9" t="s">
        <v>2250</v>
      </c>
      <c r="B18" s="48">
        <v>68.7</v>
      </c>
      <c r="C18" s="48">
        <v>74.8</v>
      </c>
      <c r="D18" s="48">
        <v>79.1</v>
      </c>
      <c r="E18" s="48">
        <v>84.9</v>
      </c>
      <c r="F18" s="48">
        <v>86.6</v>
      </c>
      <c r="G18" s="48">
        <v>88.5</v>
      </c>
      <c r="H18" s="48">
        <v>88.7</v>
      </c>
      <c r="I18" s="48">
        <v>89.1</v>
      </c>
      <c r="J18" s="28">
        <v>89.8</v>
      </c>
    </row>
    <row r="19" spans="1:10" ht="41.25" customHeight="1">
      <c r="A19" s="27" t="s">
        <v>2094</v>
      </c>
      <c r="B19" s="48">
        <v>53.4</v>
      </c>
      <c r="C19" s="48">
        <v>59.1</v>
      </c>
      <c r="D19" s="48">
        <v>58</v>
      </c>
      <c r="E19" s="48">
        <v>60.7</v>
      </c>
      <c r="F19" s="48">
        <v>59</v>
      </c>
      <c r="G19" s="48">
        <v>60.8</v>
      </c>
      <c r="H19" s="48">
        <v>60.6</v>
      </c>
      <c r="I19" s="48">
        <v>59.7</v>
      </c>
      <c r="J19" s="19">
        <v>60.3</v>
      </c>
    </row>
    <row r="20" spans="1:10" ht="30" customHeight="1">
      <c r="A20" s="27" t="s">
        <v>592</v>
      </c>
      <c r="B20" s="48" t="s">
        <v>1930</v>
      </c>
      <c r="C20" s="48" t="s">
        <v>1930</v>
      </c>
      <c r="D20" s="48" t="s">
        <v>1930</v>
      </c>
      <c r="E20" s="48">
        <v>54.6</v>
      </c>
      <c r="F20" s="48">
        <v>63</v>
      </c>
      <c r="G20" s="48">
        <v>71.6</v>
      </c>
      <c r="H20" s="48">
        <v>75.8</v>
      </c>
      <c r="I20" s="48">
        <v>76.5</v>
      </c>
      <c r="J20" s="19">
        <v>79.8</v>
      </c>
    </row>
    <row r="21" spans="1:10" ht="41.25" customHeight="1">
      <c r="A21" s="27" t="s">
        <v>593</v>
      </c>
      <c r="B21" s="48">
        <v>30</v>
      </c>
      <c r="C21" s="48">
        <v>32.7</v>
      </c>
      <c r="D21" s="48">
        <v>45.7</v>
      </c>
      <c r="E21" s="48">
        <v>48.3</v>
      </c>
      <c r="F21" s="48">
        <v>53.4</v>
      </c>
      <c r="G21" s="48">
        <v>57.3</v>
      </c>
      <c r="H21" s="48">
        <v>60.3</v>
      </c>
      <c r="I21" s="48">
        <v>59.7</v>
      </c>
      <c r="J21" s="19">
        <v>60.9</v>
      </c>
    </row>
    <row r="22" spans="1:10" ht="28.5" customHeight="1">
      <c r="A22" s="27" t="s">
        <v>594</v>
      </c>
      <c r="B22" s="48" t="s">
        <v>1930</v>
      </c>
      <c r="C22" s="48">
        <v>33.9</v>
      </c>
      <c r="D22" s="48">
        <v>39.6</v>
      </c>
      <c r="E22" s="48">
        <v>47.3</v>
      </c>
      <c r="F22" s="48">
        <v>50.4</v>
      </c>
      <c r="G22" s="48">
        <v>54.4</v>
      </c>
      <c r="H22" s="48">
        <v>56.2</v>
      </c>
      <c r="I22" s="48">
        <v>53.7</v>
      </c>
      <c r="J22" s="19">
        <v>55.1</v>
      </c>
    </row>
    <row r="23" spans="1:10" ht="39" customHeight="1">
      <c r="A23" s="27" t="s">
        <v>595</v>
      </c>
      <c r="B23" s="48" t="s">
        <v>1930</v>
      </c>
      <c r="C23" s="48" t="s">
        <v>1930</v>
      </c>
      <c r="D23" s="48" t="s">
        <v>1930</v>
      </c>
      <c r="E23" s="48">
        <v>21.9</v>
      </c>
      <c r="F23" s="48">
        <v>25.7</v>
      </c>
      <c r="G23" s="48">
        <v>26.3</v>
      </c>
      <c r="H23" s="48">
        <v>28.1</v>
      </c>
      <c r="I23" s="48">
        <v>34.4</v>
      </c>
      <c r="J23" s="95" t="s">
        <v>1930</v>
      </c>
    </row>
    <row r="24" spans="1:10" ht="13.5" customHeight="1">
      <c r="A24" s="27" t="s">
        <v>1931</v>
      </c>
      <c r="B24" s="48" t="s">
        <v>1930</v>
      </c>
      <c r="C24" s="48" t="s">
        <v>1930</v>
      </c>
      <c r="D24" s="48" t="s">
        <v>1930</v>
      </c>
      <c r="E24" s="48" t="s">
        <v>1930</v>
      </c>
      <c r="F24" s="48" t="s">
        <v>1930</v>
      </c>
      <c r="G24" s="48" t="s">
        <v>1930</v>
      </c>
      <c r="H24" s="48" t="s">
        <v>1930</v>
      </c>
      <c r="I24" s="48" t="s">
        <v>1930</v>
      </c>
      <c r="J24" s="43">
        <v>36.1</v>
      </c>
    </row>
    <row r="25" spans="1:10" ht="16.5" customHeight="1">
      <c r="A25" s="27" t="s">
        <v>1932</v>
      </c>
      <c r="B25" s="48" t="s">
        <v>1930</v>
      </c>
      <c r="C25" s="48" t="s">
        <v>1930</v>
      </c>
      <c r="D25" s="48" t="s">
        <v>1930</v>
      </c>
      <c r="E25" s="48" t="s">
        <v>1930</v>
      </c>
      <c r="F25" s="48" t="s">
        <v>1930</v>
      </c>
      <c r="G25" s="48" t="s">
        <v>1930</v>
      </c>
      <c r="H25" s="48" t="s">
        <v>1930</v>
      </c>
      <c r="I25" s="48" t="s">
        <v>1930</v>
      </c>
      <c r="J25" s="43">
        <v>24.3</v>
      </c>
    </row>
    <row r="26" spans="1:10" ht="51">
      <c r="A26" s="27" t="s">
        <v>596</v>
      </c>
      <c r="B26" s="48">
        <v>14.5</v>
      </c>
      <c r="C26" s="48">
        <v>15.3</v>
      </c>
      <c r="D26" s="48">
        <v>16.8</v>
      </c>
      <c r="E26" s="48">
        <v>15.9</v>
      </c>
      <c r="F26" s="48">
        <v>19.3</v>
      </c>
      <c r="G26" s="48">
        <v>21.3</v>
      </c>
      <c r="H26" s="48">
        <v>23.7</v>
      </c>
      <c r="I26" s="48">
        <v>27.8</v>
      </c>
      <c r="J26" s="19">
        <v>28.1</v>
      </c>
    </row>
    <row r="27" spans="1:10" ht="25.5">
      <c r="A27" s="27" t="s">
        <v>597</v>
      </c>
      <c r="B27" s="48">
        <v>9.9</v>
      </c>
      <c r="C27" s="48">
        <v>12.1</v>
      </c>
      <c r="D27" s="48">
        <v>11.9</v>
      </c>
      <c r="E27" s="48">
        <v>14</v>
      </c>
      <c r="F27" s="48">
        <v>16.2</v>
      </c>
      <c r="G27" s="48">
        <v>16.7</v>
      </c>
      <c r="H27" s="48">
        <v>17.3</v>
      </c>
      <c r="I27" s="48">
        <v>19.1</v>
      </c>
      <c r="J27" s="28">
        <v>19</v>
      </c>
    </row>
    <row r="28" spans="1:10" ht="63.75" customHeight="1">
      <c r="A28" s="27" t="s">
        <v>598</v>
      </c>
      <c r="B28" s="48">
        <v>13.3</v>
      </c>
      <c r="C28" s="48">
        <v>13.7</v>
      </c>
      <c r="D28" s="48">
        <v>14</v>
      </c>
      <c r="E28" s="48">
        <v>13.1</v>
      </c>
      <c r="F28" s="48">
        <v>13.7</v>
      </c>
      <c r="G28" s="48">
        <v>14.4</v>
      </c>
      <c r="H28" s="48">
        <v>15.2</v>
      </c>
      <c r="I28" s="48">
        <v>18.1</v>
      </c>
      <c r="J28" s="19">
        <v>18.1</v>
      </c>
    </row>
    <row r="29" spans="1:10" ht="24.75" customHeight="1">
      <c r="A29" s="27" t="s">
        <v>599</v>
      </c>
      <c r="B29" s="48">
        <v>9.3</v>
      </c>
      <c r="C29" s="48">
        <v>10</v>
      </c>
      <c r="D29" s="48">
        <v>9.7</v>
      </c>
      <c r="E29" s="48">
        <v>9.6</v>
      </c>
      <c r="F29" s="48">
        <v>9.9</v>
      </c>
      <c r="G29" s="48">
        <v>10.7</v>
      </c>
      <c r="H29" s="48">
        <v>11</v>
      </c>
      <c r="I29" s="48">
        <v>11.8</v>
      </c>
      <c r="J29" s="19">
        <v>12.1</v>
      </c>
    </row>
    <row r="30" spans="1:10" ht="28.5" customHeight="1">
      <c r="A30" s="27" t="s">
        <v>600</v>
      </c>
      <c r="B30" s="48">
        <v>4.4</v>
      </c>
      <c r="C30" s="48">
        <v>5.2</v>
      </c>
      <c r="D30" s="48">
        <v>5.6</v>
      </c>
      <c r="E30" s="48">
        <v>4.7</v>
      </c>
      <c r="F30" s="48">
        <v>4.9</v>
      </c>
      <c r="G30" s="48">
        <v>5.3</v>
      </c>
      <c r="H30" s="48">
        <v>5.4</v>
      </c>
      <c r="I30" s="48">
        <v>9.2</v>
      </c>
      <c r="J30" s="65">
        <v>7</v>
      </c>
    </row>
    <row r="31" spans="1:10" ht="28.5">
      <c r="A31" s="27" t="s">
        <v>601</v>
      </c>
      <c r="B31" s="48" t="s">
        <v>1930</v>
      </c>
      <c r="C31" s="48" t="s">
        <v>1930</v>
      </c>
      <c r="D31" s="48" t="s">
        <v>1930</v>
      </c>
      <c r="E31" s="48">
        <v>3.6</v>
      </c>
      <c r="F31" s="48">
        <v>5.5</v>
      </c>
      <c r="G31" s="48">
        <v>5.6</v>
      </c>
      <c r="H31" s="48">
        <v>6.4</v>
      </c>
      <c r="I31" s="48">
        <v>7.6</v>
      </c>
      <c r="J31" s="43">
        <v>10.2</v>
      </c>
    </row>
    <row r="32" spans="1:10" ht="42" customHeight="1">
      <c r="A32" s="27" t="s">
        <v>2061</v>
      </c>
      <c r="B32" s="48">
        <v>3.4</v>
      </c>
      <c r="C32" s="48">
        <v>3.5</v>
      </c>
      <c r="D32" s="48">
        <v>3.1</v>
      </c>
      <c r="E32" s="48">
        <v>3.1</v>
      </c>
      <c r="F32" s="48">
        <v>3.1</v>
      </c>
      <c r="G32" s="48">
        <v>3.1</v>
      </c>
      <c r="H32" s="48">
        <v>3</v>
      </c>
      <c r="I32" s="48">
        <v>3.3</v>
      </c>
      <c r="J32" s="19">
        <v>3.4</v>
      </c>
    </row>
    <row r="33" spans="1:10" ht="37.5" customHeight="1">
      <c r="A33" s="27" t="s">
        <v>1933</v>
      </c>
      <c r="B33" s="48"/>
      <c r="C33" s="48"/>
      <c r="D33" s="48"/>
      <c r="E33" s="48"/>
      <c r="F33" s="48"/>
      <c r="G33" s="48"/>
      <c r="H33" s="48"/>
      <c r="I33" s="48"/>
      <c r="J33" s="204"/>
    </row>
    <row r="34" spans="1:10" ht="15.75" customHeight="1">
      <c r="A34" s="27" t="s">
        <v>1934</v>
      </c>
      <c r="B34" s="48">
        <v>12.1</v>
      </c>
      <c r="C34" s="48">
        <v>14.1</v>
      </c>
      <c r="D34" s="48">
        <v>16.3</v>
      </c>
      <c r="E34" s="48">
        <v>20.5</v>
      </c>
      <c r="F34" s="48">
        <v>24.1</v>
      </c>
      <c r="G34" s="48">
        <v>25.3</v>
      </c>
      <c r="H34" s="48">
        <v>28.8</v>
      </c>
      <c r="I34" s="48">
        <v>35</v>
      </c>
      <c r="J34" s="19">
        <v>39.2</v>
      </c>
    </row>
    <row r="35" spans="1:10" ht="15.75" customHeight="1">
      <c r="A35" s="27" t="s">
        <v>2092</v>
      </c>
      <c r="B35" s="48">
        <v>10.5</v>
      </c>
      <c r="C35" s="48">
        <v>11.8</v>
      </c>
      <c r="D35" s="48">
        <v>12.6</v>
      </c>
      <c r="E35" s="48">
        <v>12.6</v>
      </c>
      <c r="F35" s="48">
        <v>13.6</v>
      </c>
      <c r="G35" s="48">
        <v>13</v>
      </c>
      <c r="H35" s="48">
        <v>14.4</v>
      </c>
      <c r="I35" s="48">
        <v>16.9</v>
      </c>
      <c r="J35" s="19">
        <v>17.1</v>
      </c>
    </row>
    <row r="36" spans="1:10" ht="42.75" customHeight="1">
      <c r="A36" s="9" t="s">
        <v>2062</v>
      </c>
      <c r="B36" s="48"/>
      <c r="C36" s="48"/>
      <c r="D36" s="48"/>
      <c r="E36" s="48"/>
      <c r="F36" s="48"/>
      <c r="G36" s="48"/>
      <c r="H36" s="48"/>
      <c r="I36" s="48"/>
      <c r="J36" s="48">
        <v>61.9</v>
      </c>
    </row>
    <row r="37" spans="1:10" ht="25.5">
      <c r="A37" s="9" t="s">
        <v>1188</v>
      </c>
      <c r="B37" s="48">
        <v>164572.3</v>
      </c>
      <c r="C37" s="48">
        <v>168373.3</v>
      </c>
      <c r="D37" s="48">
        <v>215301.6</v>
      </c>
      <c r="E37" s="48">
        <v>252029.7</v>
      </c>
      <c r="F37" s="48">
        <v>299389.4</v>
      </c>
      <c r="G37" s="48">
        <v>372733.4</v>
      </c>
      <c r="H37" s="48">
        <v>421377.8</v>
      </c>
      <c r="I37" s="48">
        <v>515648.2</v>
      </c>
      <c r="J37" s="19">
        <v>603006.9</v>
      </c>
    </row>
    <row r="38" spans="1:10" ht="38.25" customHeight="1">
      <c r="A38" s="9" t="s">
        <v>327</v>
      </c>
      <c r="B38" s="48">
        <v>71527.9</v>
      </c>
      <c r="C38" s="48">
        <v>76460.9</v>
      </c>
      <c r="D38" s="48">
        <v>78508.5</v>
      </c>
      <c r="E38" s="48">
        <v>84908.7</v>
      </c>
      <c r="F38" s="48">
        <v>93369.3</v>
      </c>
      <c r="G38" s="48">
        <v>102514.6</v>
      </c>
      <c r="H38" s="48">
        <v>85663.8</v>
      </c>
      <c r="I38" s="48">
        <v>112725.9</v>
      </c>
      <c r="J38" s="28">
        <v>139501</v>
      </c>
    </row>
    <row r="39" spans="1:10" ht="38.25">
      <c r="A39" s="9" t="s">
        <v>328</v>
      </c>
      <c r="B39" s="48">
        <v>15579.9</v>
      </c>
      <c r="C39" s="48">
        <v>16556</v>
      </c>
      <c r="D39" s="48">
        <v>21914.3</v>
      </c>
      <c r="E39" s="48">
        <v>28451.5</v>
      </c>
      <c r="F39" s="48">
        <v>44173.7</v>
      </c>
      <c r="G39" s="48">
        <v>59339.9</v>
      </c>
      <c r="H39" s="48">
        <v>69059.4</v>
      </c>
      <c r="I39" s="48">
        <v>81227.7</v>
      </c>
      <c r="J39" s="19">
        <v>104196.9</v>
      </c>
    </row>
    <row r="40" spans="1:10" ht="38.25">
      <c r="A40" s="9" t="s">
        <v>1186</v>
      </c>
      <c r="B40" s="48">
        <v>43574.6</v>
      </c>
      <c r="C40" s="48">
        <v>40237.2</v>
      </c>
      <c r="D40" s="48">
        <v>56703.8</v>
      </c>
      <c r="E40" s="48">
        <v>79286.9</v>
      </c>
      <c r="F40" s="48">
        <v>87912.9</v>
      </c>
      <c r="G40" s="48">
        <v>116968.6</v>
      </c>
      <c r="H40" s="48">
        <v>142564.3</v>
      </c>
      <c r="I40" s="48">
        <v>167922.8</v>
      </c>
      <c r="J40" s="19">
        <v>184834.5</v>
      </c>
    </row>
    <row r="41" spans="1:10" ht="41.25">
      <c r="A41" s="9" t="s">
        <v>95</v>
      </c>
      <c r="B41" s="212"/>
      <c r="C41" s="212"/>
      <c r="D41" s="212"/>
      <c r="E41" s="48">
        <v>14451.8</v>
      </c>
      <c r="F41" s="48">
        <v>18007.9</v>
      </c>
      <c r="G41" s="48">
        <v>24447.7</v>
      </c>
      <c r="H41" s="48">
        <v>33161.7</v>
      </c>
      <c r="I41" s="48">
        <v>39171.2</v>
      </c>
      <c r="J41" s="19">
        <v>53335.9</v>
      </c>
    </row>
    <row r="42" spans="1:10" ht="52.5" customHeight="1">
      <c r="A42" s="9" t="s">
        <v>1187</v>
      </c>
      <c r="B42" s="48">
        <v>22838.5</v>
      </c>
      <c r="C42" s="48">
        <v>19480.9</v>
      </c>
      <c r="D42" s="48">
        <v>34861.6</v>
      </c>
      <c r="E42" s="48">
        <v>38235.2</v>
      </c>
      <c r="F42" s="48">
        <v>49329.6</v>
      </c>
      <c r="G42" s="48">
        <v>65120.2</v>
      </c>
      <c r="H42" s="48">
        <v>79991.9</v>
      </c>
      <c r="I42" s="48">
        <v>98919.4</v>
      </c>
      <c r="J42" s="19">
        <v>120011.8</v>
      </c>
    </row>
    <row r="43" spans="1:10" ht="12.75">
      <c r="A43" s="479" t="s">
        <v>96</v>
      </c>
      <c r="B43" s="480"/>
      <c r="C43" s="480"/>
      <c r="D43" s="480"/>
      <c r="E43" s="480"/>
      <c r="F43" s="480"/>
      <c r="G43" s="480"/>
      <c r="H43" s="480"/>
      <c r="I43" s="485"/>
      <c r="J43" s="485"/>
    </row>
    <row r="44" spans="1:10" ht="12.75">
      <c r="A44" s="509" t="s">
        <v>2093</v>
      </c>
      <c r="B44" s="485"/>
      <c r="C44" s="485"/>
      <c r="D44" s="485"/>
      <c r="E44" s="485"/>
      <c r="F44" s="485"/>
      <c r="G44" s="485"/>
      <c r="H44" s="485"/>
      <c r="I44" s="485"/>
      <c r="J44" s="485"/>
    </row>
  </sheetData>
  <mergeCells count="4">
    <mergeCell ref="A1:I1"/>
    <mergeCell ref="A44:J44"/>
    <mergeCell ref="A43:J43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7"/>
  <sheetViews>
    <sheetView workbookViewId="0" topLeftCell="A1">
      <pane xSplit="1" ySplit="3" topLeftCell="H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2.125" style="0" customWidth="1"/>
  </cols>
  <sheetData>
    <row r="1" spans="1:44" ht="12.75">
      <c r="A1" s="481" t="s">
        <v>417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4.25" customHeight="1">
      <c r="A2" s="1" t="s">
        <v>416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97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</row>
    <row r="4" ht="12.75">
      <c r="A4" s="8" t="s">
        <v>98</v>
      </c>
    </row>
    <row r="5" spans="1:22" ht="25.5">
      <c r="A5" s="9" t="s">
        <v>99</v>
      </c>
      <c r="B5" s="52">
        <v>474</v>
      </c>
      <c r="C5" s="52">
        <v>5085</v>
      </c>
      <c r="D5" s="52">
        <v>53869</v>
      </c>
      <c r="E5" s="52">
        <v>195694</v>
      </c>
      <c r="F5" s="52">
        <v>512026</v>
      </c>
      <c r="G5" s="52">
        <v>728929</v>
      </c>
      <c r="H5" s="52">
        <v>852857</v>
      </c>
      <c r="I5" s="52">
        <v>1042799</v>
      </c>
      <c r="J5" s="52">
        <v>1797390</v>
      </c>
      <c r="K5" s="52">
        <v>2352274</v>
      </c>
      <c r="L5" s="52">
        <v>3070014</v>
      </c>
      <c r="M5" s="52">
        <v>3765364</v>
      </c>
      <c r="N5" s="52">
        <v>4529633</v>
      </c>
      <c r="O5" s="52">
        <v>5642498</v>
      </c>
      <c r="P5" s="52">
        <v>7041509</v>
      </c>
      <c r="Q5" s="52">
        <v>8711920</v>
      </c>
      <c r="R5" s="52">
        <v>10868976</v>
      </c>
      <c r="S5" s="401">
        <v>13944183</v>
      </c>
      <c r="T5" s="401">
        <v>14599153</v>
      </c>
      <c r="U5" s="401">
        <v>16499045</v>
      </c>
      <c r="V5" s="401">
        <v>19082578</v>
      </c>
    </row>
    <row r="6" spans="1:22" ht="54">
      <c r="A6" s="9" t="s">
        <v>1497</v>
      </c>
      <c r="B6" s="52">
        <v>200</v>
      </c>
      <c r="C6" s="52">
        <v>2325</v>
      </c>
      <c r="D6" s="52">
        <v>23283</v>
      </c>
      <c r="E6" s="52">
        <v>87142</v>
      </c>
      <c r="F6" s="52">
        <v>238848</v>
      </c>
      <c r="G6" s="52">
        <v>327278</v>
      </c>
      <c r="H6" s="52">
        <v>391326</v>
      </c>
      <c r="I6" s="52">
        <v>490159</v>
      </c>
      <c r="J6" s="52">
        <v>866062</v>
      </c>
      <c r="K6" s="52">
        <v>1093195</v>
      </c>
      <c r="L6" s="52">
        <v>1416832</v>
      </c>
      <c r="M6" s="52">
        <v>1753920</v>
      </c>
      <c r="N6" s="52">
        <v>2091748</v>
      </c>
      <c r="O6" s="52">
        <v>2580299</v>
      </c>
      <c r="P6" s="52">
        <v>3217647</v>
      </c>
      <c r="Q6" s="52">
        <v>3947402</v>
      </c>
      <c r="R6" s="52">
        <v>4891343</v>
      </c>
      <c r="S6" s="401">
        <v>6495646</v>
      </c>
      <c r="T6" s="401">
        <v>7097079</v>
      </c>
      <c r="U6" s="401">
        <v>8007639</v>
      </c>
      <c r="V6" s="401">
        <v>9099165</v>
      </c>
    </row>
    <row r="7" spans="1:22" ht="41.25">
      <c r="A7" s="9" t="s">
        <v>1364</v>
      </c>
      <c r="B7" s="52">
        <v>274</v>
      </c>
      <c r="C7" s="52">
        <v>2760</v>
      </c>
      <c r="D7" s="52">
        <v>30586</v>
      </c>
      <c r="E7" s="52">
        <v>108552</v>
      </c>
      <c r="F7" s="52">
        <v>273178</v>
      </c>
      <c r="G7" s="52">
        <v>401651</v>
      </c>
      <c r="H7" s="52">
        <v>461531</v>
      </c>
      <c r="I7" s="52">
        <v>552640</v>
      </c>
      <c r="J7" s="52">
        <v>931328</v>
      </c>
      <c r="K7" s="52">
        <v>1259079</v>
      </c>
      <c r="L7" s="52">
        <v>1653182</v>
      </c>
      <c r="M7" s="52">
        <v>2011444</v>
      </c>
      <c r="N7" s="52">
        <v>2437885</v>
      </c>
      <c r="O7" s="52">
        <v>3062199</v>
      </c>
      <c r="P7" s="52">
        <v>3823862</v>
      </c>
      <c r="Q7" s="52">
        <v>4764518</v>
      </c>
      <c r="R7" s="52">
        <v>5977633</v>
      </c>
      <c r="S7" s="401">
        <v>7448537</v>
      </c>
      <c r="T7" s="401">
        <v>7502074</v>
      </c>
      <c r="U7" s="401">
        <v>8491405</v>
      </c>
      <c r="V7" s="401">
        <v>9983412</v>
      </c>
    </row>
    <row r="8" spans="1:22" ht="63.75">
      <c r="A8" s="29" t="s">
        <v>1365</v>
      </c>
      <c r="B8" s="52">
        <v>414</v>
      </c>
      <c r="C8" s="52">
        <v>3974</v>
      </c>
      <c r="D8" s="52">
        <v>40653</v>
      </c>
      <c r="E8" s="52">
        <v>145133</v>
      </c>
      <c r="F8" s="52">
        <v>376037</v>
      </c>
      <c r="G8" s="52">
        <v>533680</v>
      </c>
      <c r="H8" s="52">
        <v>633166</v>
      </c>
      <c r="I8" s="52">
        <v>771077</v>
      </c>
      <c r="J8" s="52">
        <v>1312725</v>
      </c>
      <c r="K8" s="52">
        <v>1735155</v>
      </c>
      <c r="L8" s="52">
        <v>2294218</v>
      </c>
      <c r="M8" s="52">
        <v>2842888</v>
      </c>
      <c r="N8" s="52">
        <v>3454649</v>
      </c>
      <c r="O8" s="52">
        <v>4381551</v>
      </c>
      <c r="P8" s="52">
        <v>5545798</v>
      </c>
      <c r="Q8" s="52">
        <v>7000310</v>
      </c>
      <c r="R8" s="52">
        <v>9218579</v>
      </c>
      <c r="S8" s="401">
        <v>12113250</v>
      </c>
      <c r="T8" s="401">
        <v>12655449</v>
      </c>
      <c r="U8" s="401">
        <v>14444151</v>
      </c>
      <c r="V8" s="401">
        <v>16876684</v>
      </c>
    </row>
    <row r="9" spans="1:22" ht="32.25" customHeight="1">
      <c r="A9" s="9" t="s">
        <v>529</v>
      </c>
      <c r="B9" s="19">
        <v>3.197</v>
      </c>
      <c r="C9" s="19">
        <v>34.232</v>
      </c>
      <c r="D9" s="185">
        <v>363</v>
      </c>
      <c r="E9" s="185">
        <v>1319</v>
      </c>
      <c r="F9" s="185">
        <v>3451</v>
      </c>
      <c r="G9" s="185">
        <v>4920</v>
      </c>
      <c r="H9" s="185">
        <v>5766</v>
      </c>
      <c r="I9" s="19">
        <v>7062</v>
      </c>
      <c r="J9" s="19">
        <v>12304</v>
      </c>
      <c r="K9" s="19">
        <v>16162</v>
      </c>
      <c r="L9" s="19">
        <v>21181</v>
      </c>
      <c r="M9" s="19">
        <v>26109</v>
      </c>
      <c r="N9" s="401">
        <v>31557</v>
      </c>
      <c r="O9" s="401">
        <v>39166</v>
      </c>
      <c r="P9" s="401">
        <v>49063</v>
      </c>
      <c r="Q9" s="401">
        <v>60901</v>
      </c>
      <c r="R9" s="401">
        <v>76111</v>
      </c>
      <c r="S9" s="401">
        <v>97688</v>
      </c>
      <c r="T9" s="401">
        <v>102245</v>
      </c>
      <c r="U9" s="401">
        <v>115500</v>
      </c>
      <c r="V9" s="401">
        <v>133481</v>
      </c>
    </row>
    <row r="10" spans="1:22" ht="72.75" customHeight="1">
      <c r="A10" s="9" t="s">
        <v>783</v>
      </c>
      <c r="B10" s="19">
        <v>1.35</v>
      </c>
      <c r="C10" s="19">
        <v>15.651</v>
      </c>
      <c r="D10" s="52">
        <v>157</v>
      </c>
      <c r="E10" s="52">
        <v>587</v>
      </c>
      <c r="F10" s="52">
        <v>1610</v>
      </c>
      <c r="G10" s="52">
        <v>2209</v>
      </c>
      <c r="H10" s="52">
        <v>2646</v>
      </c>
      <c r="I10" s="19">
        <v>3319</v>
      </c>
      <c r="J10" s="19">
        <v>5929</v>
      </c>
      <c r="K10" s="19">
        <v>7511</v>
      </c>
      <c r="L10" s="19">
        <v>9775</v>
      </c>
      <c r="M10" s="19">
        <v>12162</v>
      </c>
      <c r="N10" s="401">
        <v>14573</v>
      </c>
      <c r="O10" s="401">
        <v>17910</v>
      </c>
      <c r="P10" s="401">
        <v>22420</v>
      </c>
      <c r="Q10" s="401">
        <v>27595</v>
      </c>
      <c r="R10" s="401">
        <v>34252</v>
      </c>
      <c r="S10" s="401">
        <v>45506</v>
      </c>
      <c r="T10" s="401">
        <v>49705</v>
      </c>
      <c r="U10" s="401">
        <v>56056</v>
      </c>
      <c r="V10" s="401">
        <v>63648</v>
      </c>
    </row>
    <row r="11" spans="1:22" ht="54">
      <c r="A11" s="9" t="s">
        <v>74</v>
      </c>
      <c r="B11" s="19">
        <v>1.847</v>
      </c>
      <c r="C11" s="19">
        <v>18.581</v>
      </c>
      <c r="D11" s="52">
        <v>206</v>
      </c>
      <c r="E11" s="52">
        <v>732</v>
      </c>
      <c r="F11" s="52">
        <v>1841</v>
      </c>
      <c r="G11" s="52">
        <v>2711</v>
      </c>
      <c r="H11" s="52">
        <v>3120</v>
      </c>
      <c r="I11" s="19">
        <v>3743</v>
      </c>
      <c r="J11" s="19">
        <v>6375</v>
      </c>
      <c r="K11" s="19">
        <v>8651</v>
      </c>
      <c r="L11" s="19">
        <v>11406</v>
      </c>
      <c r="M11" s="19">
        <v>13947</v>
      </c>
      <c r="N11" s="401">
        <v>16984</v>
      </c>
      <c r="O11" s="401">
        <v>21256</v>
      </c>
      <c r="P11" s="401">
        <v>26643</v>
      </c>
      <c r="Q11" s="401">
        <v>33306</v>
      </c>
      <c r="R11" s="401">
        <v>41859</v>
      </c>
      <c r="S11" s="401">
        <v>52182</v>
      </c>
      <c r="T11" s="401">
        <v>52540</v>
      </c>
      <c r="U11" s="401">
        <v>59444</v>
      </c>
      <c r="V11" s="401">
        <v>69833</v>
      </c>
    </row>
    <row r="12" spans="1:22" ht="38.25">
      <c r="A12" s="9" t="s">
        <v>493</v>
      </c>
      <c r="B12" s="28">
        <v>95.3</v>
      </c>
      <c r="C12" s="28">
        <v>100.3</v>
      </c>
      <c r="D12" s="28">
        <v>101.6</v>
      </c>
      <c r="E12" s="28">
        <v>100.2</v>
      </c>
      <c r="F12" s="28">
        <v>93.8</v>
      </c>
      <c r="G12" s="28">
        <v>100.3</v>
      </c>
      <c r="H12" s="28">
        <v>104.9</v>
      </c>
      <c r="I12" s="28">
        <v>96.8</v>
      </c>
      <c r="J12" s="28">
        <v>94.2</v>
      </c>
      <c r="K12" s="28">
        <v>109</v>
      </c>
      <c r="L12" s="28">
        <v>111</v>
      </c>
      <c r="M12" s="28">
        <v>109.3</v>
      </c>
      <c r="N12" s="28">
        <v>108.8</v>
      </c>
      <c r="O12" s="28">
        <v>113.3</v>
      </c>
      <c r="P12" s="28">
        <v>112.8</v>
      </c>
      <c r="Q12" s="28">
        <v>114.1</v>
      </c>
      <c r="R12" s="28">
        <v>116.1</v>
      </c>
      <c r="S12" s="34">
        <v>113.7</v>
      </c>
      <c r="T12" s="34">
        <v>94.9</v>
      </c>
      <c r="U12" s="34">
        <v>106.4</v>
      </c>
      <c r="V12" s="34">
        <v>107</v>
      </c>
    </row>
    <row r="13" spans="1:22" ht="66.75">
      <c r="A13" s="9" t="s">
        <v>1060</v>
      </c>
      <c r="B13" s="28">
        <v>98.4</v>
      </c>
      <c r="C13" s="28">
        <v>91.4</v>
      </c>
      <c r="D13" s="28">
        <v>109.9</v>
      </c>
      <c r="E13" s="28">
        <v>97</v>
      </c>
      <c r="F13" s="28">
        <v>91.1</v>
      </c>
      <c r="G13" s="28">
        <v>98.2</v>
      </c>
      <c r="H13" s="28">
        <v>106.1</v>
      </c>
      <c r="I13" s="28">
        <v>99</v>
      </c>
      <c r="J13" s="28">
        <v>93.6</v>
      </c>
      <c r="K13" s="28">
        <v>107.5</v>
      </c>
      <c r="L13" s="28">
        <v>107.6</v>
      </c>
      <c r="M13" s="28">
        <v>110.1</v>
      </c>
      <c r="N13" s="28">
        <v>107.7</v>
      </c>
      <c r="O13" s="28">
        <v>111.4</v>
      </c>
      <c r="P13" s="28">
        <v>110.5</v>
      </c>
      <c r="Q13" s="28">
        <v>111</v>
      </c>
      <c r="R13" s="28">
        <v>112.6</v>
      </c>
      <c r="S13" s="34">
        <v>111.7</v>
      </c>
      <c r="T13" s="34">
        <v>98.1</v>
      </c>
      <c r="U13" s="34">
        <v>105.1</v>
      </c>
      <c r="V13" s="34">
        <v>103.2</v>
      </c>
    </row>
    <row r="14" spans="1:22" ht="54">
      <c r="A14" s="9" t="s">
        <v>1061</v>
      </c>
      <c r="B14" s="28">
        <v>93</v>
      </c>
      <c r="C14" s="28">
        <v>106.8</v>
      </c>
      <c r="D14" s="28">
        <v>94.6</v>
      </c>
      <c r="E14" s="28">
        <v>102.6</v>
      </c>
      <c r="F14" s="28">
        <v>95.9</v>
      </c>
      <c r="G14" s="28">
        <v>102</v>
      </c>
      <c r="H14" s="28">
        <v>103.9</v>
      </c>
      <c r="I14" s="28">
        <v>94.9</v>
      </c>
      <c r="J14" s="28">
        <v>94.7</v>
      </c>
      <c r="K14" s="28">
        <v>110.5</v>
      </c>
      <c r="L14" s="28">
        <v>113.9</v>
      </c>
      <c r="M14" s="28">
        <v>108.6</v>
      </c>
      <c r="N14" s="28">
        <v>109.7</v>
      </c>
      <c r="O14" s="28">
        <v>115.1</v>
      </c>
      <c r="P14" s="28">
        <v>115.1</v>
      </c>
      <c r="Q14" s="28">
        <v>116.8</v>
      </c>
      <c r="R14" s="28">
        <v>119.1</v>
      </c>
      <c r="S14" s="34">
        <v>115.3</v>
      </c>
      <c r="T14" s="34">
        <v>91.8</v>
      </c>
      <c r="U14" s="34">
        <v>107.7</v>
      </c>
      <c r="V14" s="34">
        <v>110.7</v>
      </c>
    </row>
    <row r="15" spans="1:22" ht="67.5" customHeight="1">
      <c r="A15" s="9" t="s">
        <v>823</v>
      </c>
      <c r="B15" s="28">
        <v>90.8</v>
      </c>
      <c r="C15" s="28">
        <v>89.8</v>
      </c>
      <c r="D15" s="28">
        <v>98.1</v>
      </c>
      <c r="E15" s="28">
        <v>98.5</v>
      </c>
      <c r="F15" s="28">
        <v>92.8</v>
      </c>
      <c r="G15" s="28">
        <v>99.9</v>
      </c>
      <c r="H15" s="28">
        <v>106.4</v>
      </c>
      <c r="I15" s="28">
        <v>96.4</v>
      </c>
      <c r="J15" s="28">
        <v>93</v>
      </c>
      <c r="K15" s="28">
        <v>110.1</v>
      </c>
      <c r="L15" s="28">
        <v>112.4</v>
      </c>
      <c r="M15" s="28">
        <v>110.4</v>
      </c>
      <c r="N15" s="28">
        <v>109.9</v>
      </c>
      <c r="O15" s="28">
        <v>115.4</v>
      </c>
      <c r="P15" s="28">
        <v>114.4</v>
      </c>
      <c r="Q15" s="28">
        <v>116.4</v>
      </c>
      <c r="R15" s="28">
        <v>122.6</v>
      </c>
      <c r="S15" s="34">
        <v>116.5</v>
      </c>
      <c r="T15" s="34">
        <v>94.7</v>
      </c>
      <c r="U15" s="34">
        <v>107.5</v>
      </c>
      <c r="V15" s="34">
        <v>108.4</v>
      </c>
    </row>
    <row r="16" spans="1:22" ht="38.25">
      <c r="A16" s="9" t="s">
        <v>2058</v>
      </c>
      <c r="B16" s="52">
        <v>60</v>
      </c>
      <c r="C16" s="52">
        <v>1111</v>
      </c>
      <c r="D16" s="52">
        <v>13216</v>
      </c>
      <c r="E16" s="52">
        <v>50561</v>
      </c>
      <c r="F16" s="52">
        <v>135989</v>
      </c>
      <c r="G16" s="52">
        <v>195249</v>
      </c>
      <c r="H16" s="52">
        <v>219691</v>
      </c>
      <c r="I16" s="52">
        <v>271722</v>
      </c>
      <c r="J16" s="52">
        <v>484665</v>
      </c>
      <c r="K16" s="52">
        <v>617119</v>
      </c>
      <c r="L16" s="52">
        <v>775796</v>
      </c>
      <c r="M16" s="52">
        <v>922476</v>
      </c>
      <c r="N16" s="52">
        <v>1074984</v>
      </c>
      <c r="O16" s="52">
        <v>1260947</v>
      </c>
      <c r="P16" s="52">
        <v>1495711</v>
      </c>
      <c r="Q16" s="52">
        <v>1711610</v>
      </c>
      <c r="R16" s="52">
        <v>1650397</v>
      </c>
      <c r="S16" s="401">
        <v>1830933</v>
      </c>
      <c r="T16" s="401">
        <v>1943704</v>
      </c>
      <c r="U16" s="401">
        <v>2054893.2</v>
      </c>
      <c r="V16" s="401">
        <v>2205893</v>
      </c>
    </row>
    <row r="17" spans="1:22" ht="51">
      <c r="A17" s="9" t="s">
        <v>250</v>
      </c>
      <c r="B17" s="28">
        <v>145.9</v>
      </c>
      <c r="C17" s="28">
        <v>172.7</v>
      </c>
      <c r="D17" s="28">
        <v>114</v>
      </c>
      <c r="E17" s="28">
        <v>105.5</v>
      </c>
      <c r="F17" s="28">
        <v>96.4</v>
      </c>
      <c r="G17" s="28">
        <v>101.1</v>
      </c>
      <c r="H17" s="28">
        <v>100.9</v>
      </c>
      <c r="I17" s="28">
        <v>97.9</v>
      </c>
      <c r="J17" s="28">
        <v>97.5</v>
      </c>
      <c r="K17" s="28">
        <v>106.1</v>
      </c>
      <c r="L17" s="28">
        <v>106.9</v>
      </c>
      <c r="M17" s="28">
        <v>106</v>
      </c>
      <c r="N17" s="28">
        <v>105.4</v>
      </c>
      <c r="O17" s="28">
        <v>106.7</v>
      </c>
      <c r="P17" s="28">
        <v>107.2</v>
      </c>
      <c r="Q17" s="28">
        <v>105.6</v>
      </c>
      <c r="R17" s="28">
        <v>89.7</v>
      </c>
      <c r="S17" s="28">
        <v>98.3</v>
      </c>
      <c r="T17" s="28">
        <v>96.2</v>
      </c>
      <c r="U17" s="28">
        <v>99.6</v>
      </c>
      <c r="V17" s="34">
        <v>98.9</v>
      </c>
    </row>
    <row r="18" spans="1:22" ht="51">
      <c r="A18" s="9" t="s">
        <v>251</v>
      </c>
      <c r="B18" s="52">
        <v>312</v>
      </c>
      <c r="C18" s="52">
        <v>2849</v>
      </c>
      <c r="D18" s="52">
        <v>11840</v>
      </c>
      <c r="E18" s="52">
        <v>27182</v>
      </c>
      <c r="F18" s="52">
        <v>61257</v>
      </c>
      <c r="G18" s="52">
        <v>63774</v>
      </c>
      <c r="H18" s="52">
        <v>60958</v>
      </c>
      <c r="I18" s="52">
        <v>57370</v>
      </c>
      <c r="J18" s="52">
        <v>84115</v>
      </c>
      <c r="K18" s="52">
        <v>98689</v>
      </c>
      <c r="L18" s="52">
        <v>116945</v>
      </c>
      <c r="M18" s="52">
        <v>132176</v>
      </c>
      <c r="N18" s="52">
        <v>140914</v>
      </c>
      <c r="O18" s="52">
        <v>149465</v>
      </c>
      <c r="P18" s="52">
        <v>155153</v>
      </c>
      <c r="Q18" s="52">
        <v>185505</v>
      </c>
      <c r="R18" s="52">
        <v>194715</v>
      </c>
      <c r="S18" s="401">
        <v>205443</v>
      </c>
      <c r="T18" s="401">
        <v>215091</v>
      </c>
      <c r="U18" s="401">
        <v>216749</v>
      </c>
      <c r="V18" s="401">
        <v>219220</v>
      </c>
    </row>
    <row r="19" spans="1:22" ht="63.75">
      <c r="A19" s="9" t="s">
        <v>252</v>
      </c>
      <c r="B19" s="52">
        <v>61</v>
      </c>
      <c r="C19" s="52">
        <v>881</v>
      </c>
      <c r="D19" s="52">
        <v>33884</v>
      </c>
      <c r="E19" s="52">
        <v>139052</v>
      </c>
      <c r="F19" s="52">
        <v>360545</v>
      </c>
      <c r="G19" s="52">
        <v>546981</v>
      </c>
      <c r="H19" s="52">
        <v>656046</v>
      </c>
      <c r="I19" s="52">
        <v>840108</v>
      </c>
      <c r="J19" s="52">
        <v>1480808</v>
      </c>
      <c r="K19" s="52">
        <v>1949848</v>
      </c>
      <c r="L19" s="52">
        <v>2593700</v>
      </c>
      <c r="M19" s="52">
        <v>3236956</v>
      </c>
      <c r="N19" s="52">
        <v>3913794</v>
      </c>
      <c r="O19" s="52">
        <v>4866716</v>
      </c>
      <c r="P19" s="52">
        <v>6078282</v>
      </c>
      <c r="Q19" s="52">
        <v>7507414</v>
      </c>
      <c r="R19" s="52">
        <v>9287687</v>
      </c>
      <c r="S19" s="401">
        <v>11821643</v>
      </c>
      <c r="T19" s="401">
        <v>12383483</v>
      </c>
      <c r="U19" s="401">
        <v>13924681</v>
      </c>
      <c r="V19" s="401">
        <v>15923500</v>
      </c>
    </row>
    <row r="20" spans="1:22" ht="51">
      <c r="A20" s="9" t="s">
        <v>253</v>
      </c>
      <c r="B20" s="52">
        <v>101</v>
      </c>
      <c r="C20" s="52">
        <v>1355</v>
      </c>
      <c r="D20" s="52">
        <v>8145</v>
      </c>
      <c r="E20" s="52">
        <v>29460</v>
      </c>
      <c r="F20" s="52">
        <v>90224</v>
      </c>
      <c r="G20" s="52">
        <v>118174</v>
      </c>
      <c r="H20" s="52">
        <v>135853</v>
      </c>
      <c r="I20" s="52">
        <v>145321</v>
      </c>
      <c r="J20" s="52">
        <v>232467</v>
      </c>
      <c r="K20" s="52">
        <v>303737</v>
      </c>
      <c r="L20" s="52">
        <v>359369</v>
      </c>
      <c r="M20" s="52">
        <v>396232</v>
      </c>
      <c r="N20" s="52">
        <v>474925</v>
      </c>
      <c r="O20" s="52">
        <v>626317</v>
      </c>
      <c r="P20" s="52">
        <v>808074</v>
      </c>
      <c r="Q20" s="52">
        <v>1019001</v>
      </c>
      <c r="R20" s="52">
        <v>1386574</v>
      </c>
      <c r="S20" s="401">
        <v>1917097</v>
      </c>
      <c r="T20" s="401">
        <v>2000579</v>
      </c>
      <c r="U20" s="401">
        <v>2357615</v>
      </c>
      <c r="V20" s="401">
        <v>2939858</v>
      </c>
    </row>
    <row r="21" spans="1:22" ht="28.5">
      <c r="A21" s="27" t="s">
        <v>1499</v>
      </c>
      <c r="B21" s="84">
        <v>3611</v>
      </c>
      <c r="C21" s="19">
        <v>3032</v>
      </c>
      <c r="D21" s="19">
        <v>2676</v>
      </c>
      <c r="E21" s="19">
        <v>3504</v>
      </c>
      <c r="F21" s="19">
        <v>3108</v>
      </c>
      <c r="G21" s="19">
        <v>3257</v>
      </c>
      <c r="H21" s="19">
        <v>3433</v>
      </c>
      <c r="I21" s="19">
        <v>2925</v>
      </c>
      <c r="J21" s="19">
        <v>2703</v>
      </c>
      <c r="K21" s="19">
        <v>2865</v>
      </c>
      <c r="L21" s="19">
        <v>3234</v>
      </c>
      <c r="M21" s="19">
        <v>3607</v>
      </c>
      <c r="N21" s="19">
        <v>3896</v>
      </c>
      <c r="O21" s="19">
        <v>4490</v>
      </c>
      <c r="P21" s="19">
        <v>4871</v>
      </c>
      <c r="Q21" s="19">
        <v>4910</v>
      </c>
      <c r="R21" s="19">
        <v>5182</v>
      </c>
      <c r="S21" s="82">
        <v>5554</v>
      </c>
      <c r="T21" s="82">
        <v>5266</v>
      </c>
      <c r="U21" s="82">
        <v>5520</v>
      </c>
      <c r="V21" s="424">
        <v>5719</v>
      </c>
    </row>
    <row r="22" spans="1:22" ht="15.75">
      <c r="A22" s="181" t="s">
        <v>1502</v>
      </c>
      <c r="B22" s="84">
        <v>364</v>
      </c>
      <c r="C22" s="19">
        <v>420</v>
      </c>
      <c r="D22" s="19">
        <v>440</v>
      </c>
      <c r="E22" s="19">
        <v>415</v>
      </c>
      <c r="F22" s="19">
        <v>427</v>
      </c>
      <c r="G22" s="19">
        <v>429</v>
      </c>
      <c r="H22" s="19">
        <v>499</v>
      </c>
      <c r="I22" s="19">
        <v>489</v>
      </c>
      <c r="J22" s="19">
        <v>503</v>
      </c>
      <c r="K22" s="19">
        <v>571</v>
      </c>
      <c r="L22" s="19">
        <v>611</v>
      </c>
      <c r="M22" s="19">
        <v>622</v>
      </c>
      <c r="N22" s="19">
        <v>811</v>
      </c>
      <c r="O22" s="19">
        <v>900</v>
      </c>
      <c r="P22" s="19">
        <v>1013</v>
      </c>
      <c r="Q22" s="19">
        <v>1078</v>
      </c>
      <c r="R22" s="19">
        <v>1276</v>
      </c>
      <c r="S22" s="82">
        <v>1356</v>
      </c>
      <c r="T22" s="82">
        <v>1459</v>
      </c>
      <c r="U22" s="425">
        <v>1632</v>
      </c>
      <c r="V22" s="424">
        <v>1596</v>
      </c>
    </row>
    <row r="23" spans="1:22" ht="15.75">
      <c r="A23" s="181" t="s">
        <v>1503</v>
      </c>
      <c r="B23" s="124">
        <v>743</v>
      </c>
      <c r="C23" s="19">
        <v>556</v>
      </c>
      <c r="D23" s="19">
        <v>530</v>
      </c>
      <c r="E23" s="19">
        <v>583</v>
      </c>
      <c r="F23" s="19">
        <v>473</v>
      </c>
      <c r="G23" s="19">
        <v>442</v>
      </c>
      <c r="H23" s="19">
        <v>438</v>
      </c>
      <c r="I23" s="19">
        <v>389</v>
      </c>
      <c r="J23" s="19">
        <v>370</v>
      </c>
      <c r="K23" s="19">
        <v>388</v>
      </c>
      <c r="L23" s="19">
        <v>423</v>
      </c>
      <c r="M23" s="19">
        <v>449</v>
      </c>
      <c r="N23" s="19">
        <v>448</v>
      </c>
      <c r="O23" s="19">
        <v>471</v>
      </c>
      <c r="P23" s="19">
        <v>476</v>
      </c>
      <c r="Q23" s="19">
        <v>492</v>
      </c>
      <c r="R23" s="19">
        <v>493</v>
      </c>
      <c r="S23" s="82">
        <v>416</v>
      </c>
      <c r="T23" s="82">
        <v>377</v>
      </c>
      <c r="U23" s="82">
        <v>364</v>
      </c>
      <c r="V23" s="424">
        <v>368</v>
      </c>
    </row>
    <row r="24" spans="1:22" ht="15.75">
      <c r="A24" s="181" t="s">
        <v>1504</v>
      </c>
      <c r="B24" s="84">
        <v>3006</v>
      </c>
      <c r="C24" s="19">
        <v>2612</v>
      </c>
      <c r="D24" s="19">
        <v>3046</v>
      </c>
      <c r="E24" s="19">
        <v>2905</v>
      </c>
      <c r="F24" s="19">
        <v>2585</v>
      </c>
      <c r="G24" s="19">
        <v>2647</v>
      </c>
      <c r="H24" s="19">
        <v>2912</v>
      </c>
      <c r="I24" s="19">
        <v>2472</v>
      </c>
      <c r="J24" s="19">
        <v>2623</v>
      </c>
      <c r="K24" s="19">
        <v>2623</v>
      </c>
      <c r="L24" s="19">
        <v>2733</v>
      </c>
      <c r="M24" s="19">
        <v>2974</v>
      </c>
      <c r="N24" s="19">
        <v>2932</v>
      </c>
      <c r="O24" s="19">
        <v>2736</v>
      </c>
      <c r="P24" s="19">
        <v>2984</v>
      </c>
      <c r="Q24" s="19">
        <v>2924</v>
      </c>
      <c r="R24" s="19">
        <v>3103</v>
      </c>
      <c r="S24" s="82">
        <v>3310</v>
      </c>
      <c r="T24" s="82">
        <v>2867</v>
      </c>
      <c r="U24" s="425">
        <v>2936</v>
      </c>
      <c r="V24" s="424">
        <v>3144</v>
      </c>
    </row>
    <row r="25" spans="1:22" ht="15.75">
      <c r="A25" s="181" t="s">
        <v>1505</v>
      </c>
      <c r="B25" s="84">
        <v>4272</v>
      </c>
      <c r="C25" s="19">
        <v>4657</v>
      </c>
      <c r="D25" s="19">
        <v>5844</v>
      </c>
      <c r="E25" s="19">
        <v>4749</v>
      </c>
      <c r="F25" s="19">
        <v>4840</v>
      </c>
      <c r="G25" s="19">
        <v>4695</v>
      </c>
      <c r="H25" s="19">
        <v>4790</v>
      </c>
      <c r="I25" s="19">
        <v>5010</v>
      </c>
      <c r="J25" s="19">
        <v>4765</v>
      </c>
      <c r="K25" s="19">
        <v>5560</v>
      </c>
      <c r="L25" s="19">
        <v>6227</v>
      </c>
      <c r="M25" s="19">
        <v>5966</v>
      </c>
      <c r="N25" s="19">
        <v>6037</v>
      </c>
      <c r="O25" s="19">
        <v>7269</v>
      </c>
      <c r="P25" s="19">
        <v>7640</v>
      </c>
      <c r="Q25" s="19">
        <v>7693</v>
      </c>
      <c r="R25" s="19">
        <v>8486</v>
      </c>
      <c r="S25" s="82">
        <v>8638</v>
      </c>
      <c r="T25" s="82">
        <v>9010</v>
      </c>
      <c r="U25" s="319" t="s">
        <v>834</v>
      </c>
      <c r="V25" s="319" t="s">
        <v>834</v>
      </c>
    </row>
    <row r="26" spans="1:22" ht="15.75">
      <c r="A26" s="181" t="s">
        <v>1506</v>
      </c>
      <c r="B26" s="84">
        <v>5130</v>
      </c>
      <c r="C26" s="19">
        <v>5427</v>
      </c>
      <c r="D26" s="19">
        <v>5863</v>
      </c>
      <c r="E26" s="19">
        <v>4928</v>
      </c>
      <c r="F26" s="19">
        <v>6051</v>
      </c>
      <c r="G26" s="19">
        <v>5988</v>
      </c>
      <c r="H26" s="19">
        <v>5335</v>
      </c>
      <c r="I26" s="19">
        <v>4759</v>
      </c>
      <c r="J26" s="19">
        <v>5064</v>
      </c>
      <c r="K26" s="19">
        <v>6228</v>
      </c>
      <c r="L26" s="19">
        <v>6259</v>
      </c>
      <c r="M26" s="19">
        <v>6384</v>
      </c>
      <c r="N26" s="19">
        <v>6429</v>
      </c>
      <c r="O26" s="19">
        <v>7606</v>
      </c>
      <c r="P26" s="19">
        <v>8062</v>
      </c>
      <c r="Q26" s="19">
        <v>8804</v>
      </c>
      <c r="R26" s="19">
        <v>9499</v>
      </c>
      <c r="S26" s="82">
        <v>10335</v>
      </c>
      <c r="T26" s="82">
        <v>10780</v>
      </c>
      <c r="U26" s="319" t="s">
        <v>834</v>
      </c>
      <c r="V26" s="319" t="s">
        <v>834</v>
      </c>
    </row>
    <row r="27" spans="1:22" ht="15.75">
      <c r="A27" s="181" t="s">
        <v>1507</v>
      </c>
      <c r="B27" s="84">
        <v>18.4</v>
      </c>
      <c r="C27" s="19">
        <v>16.2</v>
      </c>
      <c r="D27" s="28">
        <v>15</v>
      </c>
      <c r="E27" s="19">
        <v>15.8</v>
      </c>
      <c r="F27" s="19">
        <v>13.8</v>
      </c>
      <c r="G27" s="19">
        <v>12.7</v>
      </c>
      <c r="H27" s="19">
        <v>12.8</v>
      </c>
      <c r="I27" s="19">
        <v>13.8</v>
      </c>
      <c r="J27" s="19">
        <v>13.6</v>
      </c>
      <c r="K27" s="19">
        <v>12.9</v>
      </c>
      <c r="L27" s="19">
        <v>13.4</v>
      </c>
      <c r="M27" s="19">
        <v>13.7</v>
      </c>
      <c r="N27" s="19">
        <v>13.9</v>
      </c>
      <c r="O27" s="19">
        <v>13.6</v>
      </c>
      <c r="P27" s="19">
        <v>13.8</v>
      </c>
      <c r="Q27" s="19">
        <v>14.4</v>
      </c>
      <c r="R27" s="19">
        <v>14.7</v>
      </c>
      <c r="S27" s="82">
        <v>13.6</v>
      </c>
      <c r="T27" s="82">
        <v>13.5</v>
      </c>
      <c r="U27" s="319" t="s">
        <v>834</v>
      </c>
      <c r="V27" s="319" t="s">
        <v>834</v>
      </c>
    </row>
    <row r="28" spans="1:22" ht="26.25" customHeight="1">
      <c r="A28" s="181" t="s">
        <v>1832</v>
      </c>
      <c r="B28" s="84">
        <v>78.4</v>
      </c>
      <c r="C28" s="28">
        <v>74.4</v>
      </c>
      <c r="D28" s="28">
        <v>88</v>
      </c>
      <c r="E28" s="28">
        <v>100.3</v>
      </c>
      <c r="F28" s="28">
        <v>139.9</v>
      </c>
      <c r="G28" s="28">
        <v>107.6</v>
      </c>
      <c r="H28" s="28">
        <v>112.8</v>
      </c>
      <c r="I28" s="28">
        <v>111.7</v>
      </c>
      <c r="J28" s="28">
        <v>115.1</v>
      </c>
      <c r="K28" s="28">
        <v>117.5</v>
      </c>
      <c r="L28" s="28">
        <v>120.3</v>
      </c>
      <c r="M28" s="28">
        <v>125.2</v>
      </c>
      <c r="N28" s="28">
        <v>131.1</v>
      </c>
      <c r="O28" s="28">
        <v>132.1</v>
      </c>
      <c r="P28" s="28">
        <v>133.2</v>
      </c>
      <c r="Q28" s="28">
        <v>135</v>
      </c>
      <c r="R28" s="28">
        <v>138.7</v>
      </c>
      <c r="S28" s="70">
        <v>137.3</v>
      </c>
      <c r="T28" s="82">
        <v>129.6</v>
      </c>
      <c r="U28" s="82">
        <v>127.6</v>
      </c>
      <c r="V28" s="425">
        <v>126.8</v>
      </c>
    </row>
    <row r="29" spans="1:22" ht="18.75" customHeight="1">
      <c r="A29" s="181" t="s">
        <v>1508</v>
      </c>
      <c r="B29" s="84">
        <v>237</v>
      </c>
      <c r="C29" s="28">
        <v>203</v>
      </c>
      <c r="D29" s="28">
        <v>204</v>
      </c>
      <c r="E29" s="28">
        <v>204</v>
      </c>
      <c r="F29" s="28">
        <v>207</v>
      </c>
      <c r="G29" s="28">
        <v>206</v>
      </c>
      <c r="H29" s="28">
        <v>218.9</v>
      </c>
      <c r="I29" s="28">
        <v>257.5</v>
      </c>
      <c r="J29" s="28">
        <v>301.1</v>
      </c>
      <c r="K29" s="28">
        <v>355.4</v>
      </c>
      <c r="L29" s="28">
        <v>362.5</v>
      </c>
      <c r="M29" s="28">
        <v>388.1</v>
      </c>
      <c r="N29" s="28">
        <v>371.1</v>
      </c>
      <c r="O29" s="28">
        <v>371.5</v>
      </c>
      <c r="P29" s="28">
        <v>395.8</v>
      </c>
      <c r="Q29" s="28">
        <v>424.1</v>
      </c>
      <c r="R29" s="28">
        <v>398.2</v>
      </c>
      <c r="S29" s="70">
        <v>393.6</v>
      </c>
      <c r="T29" s="82">
        <v>394.3</v>
      </c>
      <c r="U29" s="426">
        <v>371.8</v>
      </c>
      <c r="V29" s="426">
        <v>363.7</v>
      </c>
    </row>
    <row r="30" spans="1:22" ht="25.5">
      <c r="A30" s="9" t="s">
        <v>1176</v>
      </c>
      <c r="B30" s="86">
        <v>41</v>
      </c>
      <c r="C30" s="86">
        <v>261</v>
      </c>
      <c r="D30" s="86">
        <v>2283</v>
      </c>
      <c r="E30" s="86">
        <v>8029</v>
      </c>
      <c r="F30" s="86">
        <v>19005</v>
      </c>
      <c r="G30" s="86">
        <v>27405</v>
      </c>
      <c r="H30" s="86">
        <v>30709</v>
      </c>
      <c r="I30" s="86">
        <v>35929</v>
      </c>
      <c r="J30" s="86">
        <v>59759</v>
      </c>
      <c r="K30" s="86">
        <v>83343</v>
      </c>
      <c r="L30" s="86">
        <v>117050</v>
      </c>
      <c r="M30" s="86">
        <v>152646</v>
      </c>
      <c r="N30" s="86">
        <v>192671</v>
      </c>
      <c r="O30" s="86">
        <v>246136</v>
      </c>
      <c r="P30" s="86">
        <v>323379</v>
      </c>
      <c r="Q30" s="86">
        <v>427204</v>
      </c>
      <c r="R30" s="86">
        <v>548476</v>
      </c>
      <c r="S30" s="424">
        <v>722709</v>
      </c>
      <c r="T30" s="424">
        <v>711211</v>
      </c>
      <c r="U30" s="424">
        <v>781379</v>
      </c>
      <c r="V30" s="424">
        <v>903275</v>
      </c>
    </row>
    <row r="31" spans="1:22" ht="24" customHeight="1">
      <c r="A31" s="479" t="s">
        <v>1177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85"/>
    </row>
    <row r="32" spans="1:22" ht="12.75">
      <c r="A32" s="479" t="s">
        <v>877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85"/>
    </row>
    <row r="33" spans="1:22" ht="12.75">
      <c r="A33" s="479" t="s">
        <v>1824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</row>
    <row r="34" spans="1:22" ht="12.75">
      <c r="A34" s="479" t="s">
        <v>1500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</row>
    <row r="35" spans="1:22" ht="12.75">
      <c r="A35" s="479" t="s">
        <v>1501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</row>
    <row r="36" ht="15.75">
      <c r="A36" s="8" t="s">
        <v>515</v>
      </c>
    </row>
    <row r="37" spans="1:22" ht="25.5">
      <c r="A37" s="9" t="s">
        <v>1759</v>
      </c>
      <c r="K37" s="28">
        <v>4256.8076757</v>
      </c>
      <c r="L37" s="28">
        <v>5507.848003599999</v>
      </c>
      <c r="M37" s="28">
        <v>6819.211166899999</v>
      </c>
      <c r="N37" s="28">
        <v>8887.7073461</v>
      </c>
      <c r="O37" s="28">
        <v>11422.8596525</v>
      </c>
      <c r="P37" s="28">
        <v>15625.962854700003</v>
      </c>
      <c r="Q37" s="28">
        <v>19921.8011375</v>
      </c>
      <c r="R37" s="28">
        <v>24015.646244</v>
      </c>
      <c r="S37" s="28">
        <v>31136.3624491</v>
      </c>
      <c r="T37" s="15">
        <v>28258.8</v>
      </c>
      <c r="U37" s="15">
        <v>32153.5</v>
      </c>
      <c r="V37" s="15">
        <v>39521.5</v>
      </c>
    </row>
    <row r="38" spans="1:22" ht="39" customHeight="1">
      <c r="A38" s="9" t="s">
        <v>1760</v>
      </c>
      <c r="K38" s="28">
        <v>3133.7069772</v>
      </c>
      <c r="L38" s="28">
        <v>4221.7361332</v>
      </c>
      <c r="M38" s="28">
        <v>5465.5664345</v>
      </c>
      <c r="N38" s="28">
        <v>7249.556863300001</v>
      </c>
      <c r="O38" s="28">
        <v>9170.463196300001</v>
      </c>
      <c r="P38" s="28">
        <v>11007.513282400001</v>
      </c>
      <c r="Q38" s="28">
        <v>14758.0129617</v>
      </c>
      <c r="R38" s="28">
        <v>19604.634057400002</v>
      </c>
      <c r="S38" s="28">
        <v>25549.621481600003</v>
      </c>
      <c r="T38" s="15">
        <v>23514.8</v>
      </c>
      <c r="U38" s="15">
        <v>25955.6</v>
      </c>
      <c r="V38" s="15">
        <v>31514.6</v>
      </c>
    </row>
    <row r="39" spans="1:22" ht="38.25">
      <c r="A39" s="181" t="s">
        <v>1479</v>
      </c>
      <c r="K39" s="28">
        <v>144.5</v>
      </c>
      <c r="L39" s="28">
        <v>107</v>
      </c>
      <c r="M39" s="28">
        <v>107.6</v>
      </c>
      <c r="N39" s="28">
        <v>114.5</v>
      </c>
      <c r="O39" s="28">
        <v>114.3</v>
      </c>
      <c r="P39" s="28">
        <v>114.8</v>
      </c>
      <c r="Q39" s="28">
        <v>110.3</v>
      </c>
      <c r="R39" s="28">
        <v>109.5</v>
      </c>
      <c r="S39" s="28">
        <v>105.4</v>
      </c>
      <c r="T39" s="15">
        <v>102</v>
      </c>
      <c r="U39" s="15">
        <v>103</v>
      </c>
      <c r="V39" s="15">
        <v>105.4</v>
      </c>
    </row>
    <row r="40" spans="1:22" ht="51">
      <c r="A40" s="181" t="s">
        <v>1693</v>
      </c>
      <c r="K40" s="28">
        <v>154.8</v>
      </c>
      <c r="L40" s="28">
        <v>111.4</v>
      </c>
      <c r="M40" s="28">
        <v>112.5</v>
      </c>
      <c r="N40" s="28">
        <v>116.5</v>
      </c>
      <c r="O40" s="28">
        <v>112.5</v>
      </c>
      <c r="P40" s="28">
        <v>100.7</v>
      </c>
      <c r="Q40" s="28">
        <v>116</v>
      </c>
      <c r="R40" s="28">
        <v>120.6</v>
      </c>
      <c r="S40" s="28">
        <v>105.9</v>
      </c>
      <c r="T40" s="15">
        <v>103.4</v>
      </c>
      <c r="U40" s="15">
        <v>99.9</v>
      </c>
      <c r="V40" s="15">
        <v>104.1</v>
      </c>
    </row>
    <row r="41" spans="1:22" ht="21" customHeight="1">
      <c r="A41" s="479" t="s">
        <v>1694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</row>
    <row r="42" ht="12.75">
      <c r="A42" s="457" t="s">
        <v>1379</v>
      </c>
    </row>
    <row r="43" spans="1:22" ht="25.5">
      <c r="A43" s="27" t="s">
        <v>1695</v>
      </c>
      <c r="B43" s="289">
        <v>63</v>
      </c>
      <c r="C43" s="290">
        <v>515</v>
      </c>
      <c r="D43" s="290">
        <v>6166</v>
      </c>
      <c r="E43" s="290">
        <v>34107</v>
      </c>
      <c r="F43" s="290">
        <v>113043</v>
      </c>
      <c r="G43" s="290">
        <v>200985</v>
      </c>
      <c r="H43" s="290">
        <v>276288</v>
      </c>
      <c r="I43" s="291">
        <v>318477.6</v>
      </c>
      <c r="J43" s="291">
        <v>443654.2</v>
      </c>
      <c r="K43" s="291">
        <v>602755.4</v>
      </c>
      <c r="L43" s="291">
        <v>811713.2</v>
      </c>
      <c r="M43" s="291">
        <v>1088016.1</v>
      </c>
      <c r="N43" s="291">
        <v>1430668.8</v>
      </c>
      <c r="O43" s="291">
        <v>1789734.8</v>
      </c>
      <c r="P43" s="291">
        <v>2271732.7</v>
      </c>
      <c r="Q43" s="291">
        <v>2798900.9</v>
      </c>
      <c r="R43" s="291">
        <v>3424730.8</v>
      </c>
      <c r="S43" s="292">
        <v>4079603.0844</v>
      </c>
      <c r="T43" s="292">
        <v>4504454.9023</v>
      </c>
      <c r="U43" s="292">
        <v>4943482.1436</v>
      </c>
      <c r="V43" s="292">
        <v>5540167.8128</v>
      </c>
    </row>
    <row r="44" spans="1:22" ht="38.25">
      <c r="A44" s="9" t="s">
        <v>436</v>
      </c>
      <c r="B44" s="293">
        <v>82.6</v>
      </c>
      <c r="C44" s="93">
        <v>81.6</v>
      </c>
      <c r="D44" s="93">
        <v>69.6</v>
      </c>
      <c r="E44" s="93">
        <v>61.9</v>
      </c>
      <c r="F44" s="93">
        <v>82.3</v>
      </c>
      <c r="G44" s="93">
        <v>94.5</v>
      </c>
      <c r="H44" s="93">
        <v>105.9</v>
      </c>
      <c r="I44" s="93">
        <v>98.8</v>
      </c>
      <c r="J44" s="93">
        <v>106.6</v>
      </c>
      <c r="K44" s="93">
        <v>104.7</v>
      </c>
      <c r="L44" s="93">
        <v>101.6</v>
      </c>
      <c r="M44" s="93">
        <v>103.7</v>
      </c>
      <c r="N44" s="93">
        <v>106.6</v>
      </c>
      <c r="O44" s="93">
        <v>108.4</v>
      </c>
      <c r="P44" s="93">
        <v>106.3</v>
      </c>
      <c r="Q44" s="14">
        <v>107.6</v>
      </c>
      <c r="R44" s="93">
        <v>107.7</v>
      </c>
      <c r="S44" s="294">
        <v>104.3</v>
      </c>
      <c r="T44" s="294">
        <v>97.5</v>
      </c>
      <c r="U44" s="294">
        <v>101.5</v>
      </c>
      <c r="V44" s="294">
        <v>103.2</v>
      </c>
    </row>
    <row r="45" spans="1:22" ht="45" customHeight="1">
      <c r="A45" s="27" t="s">
        <v>1267</v>
      </c>
      <c r="B45" s="11">
        <v>388</v>
      </c>
      <c r="C45" s="11">
        <v>2288</v>
      </c>
      <c r="D45" s="290">
        <v>41.89684367886386</v>
      </c>
      <c r="E45" s="290">
        <v>231.79621640283702</v>
      </c>
      <c r="F45" s="290">
        <v>768.2210788634401</v>
      </c>
      <c r="G45" s="290">
        <v>1367.6144221360612</v>
      </c>
      <c r="H45" s="290">
        <v>1882.7839544241863</v>
      </c>
      <c r="I45" s="290">
        <v>2173.7987227948897</v>
      </c>
      <c r="J45" s="290">
        <v>3037.067450804286</v>
      </c>
      <c r="K45" s="290">
        <v>4141.408057104538</v>
      </c>
      <c r="L45" s="290">
        <v>5560.5742211931365</v>
      </c>
      <c r="M45" s="290">
        <v>7544.277309118041</v>
      </c>
      <c r="N45" s="292">
        <v>9890.651011957818</v>
      </c>
      <c r="O45" s="292">
        <v>12422.907913409035</v>
      </c>
      <c r="P45" s="292">
        <v>15828.816701342028</v>
      </c>
      <c r="Q45" s="292">
        <v>19565.942265900332</v>
      </c>
      <c r="R45" s="292">
        <v>23981.849689156967</v>
      </c>
      <c r="S45" s="292">
        <v>28580.184096780995</v>
      </c>
      <c r="T45" s="292">
        <v>31547.038501128012</v>
      </c>
      <c r="U45" s="292">
        <v>34606.23431165398</v>
      </c>
      <c r="V45" s="292">
        <v>38753</v>
      </c>
    </row>
    <row r="46" spans="1:22" ht="25.5">
      <c r="A46" s="27" t="s">
        <v>437</v>
      </c>
      <c r="B46" s="75">
        <v>15.7</v>
      </c>
      <c r="C46" s="11">
        <v>78.2</v>
      </c>
      <c r="D46" s="92">
        <v>1815</v>
      </c>
      <c r="E46" s="92">
        <v>7834.324</v>
      </c>
      <c r="F46" s="92">
        <v>21837.884</v>
      </c>
      <c r="G46" s="92">
        <v>37686.023</v>
      </c>
      <c r="H46" s="92">
        <v>50065.897</v>
      </c>
      <c r="I46" s="92">
        <v>53214.212</v>
      </c>
      <c r="J46" s="92">
        <v>69841</v>
      </c>
      <c r="K46" s="234">
        <v>87889</v>
      </c>
      <c r="L46" s="92">
        <v>109612.7209</v>
      </c>
      <c r="M46" s="234">
        <v>126833</v>
      </c>
      <c r="N46" s="234">
        <v>152581.73309999998</v>
      </c>
      <c r="O46" s="92">
        <v>188451.9774</v>
      </c>
      <c r="P46" s="295">
        <v>228678.9529</v>
      </c>
      <c r="Q46" s="11">
        <v>277883.4208</v>
      </c>
      <c r="R46" s="92">
        <v>330839.0456</v>
      </c>
      <c r="S46" s="292">
        <v>405839.3073</v>
      </c>
      <c r="T46" s="292">
        <v>446727.7632</v>
      </c>
      <c r="U46" s="292">
        <v>487177.9677</v>
      </c>
      <c r="V46" s="292">
        <v>533294.0666</v>
      </c>
    </row>
    <row r="47" spans="1:22" ht="25.5">
      <c r="A47" s="27" t="s">
        <v>438</v>
      </c>
      <c r="B47" s="75">
        <v>19.3</v>
      </c>
      <c r="C47" s="11">
        <v>117.1</v>
      </c>
      <c r="D47" s="295">
        <v>1810</v>
      </c>
      <c r="E47" s="11">
        <v>10840.903</v>
      </c>
      <c r="F47" s="11">
        <v>31673.556</v>
      </c>
      <c r="G47" s="11">
        <v>50796.201</v>
      </c>
      <c r="H47" s="11">
        <v>71793.812</v>
      </c>
      <c r="I47" s="11">
        <v>78037.33</v>
      </c>
      <c r="J47" s="11">
        <v>114896.54759999999</v>
      </c>
      <c r="K47" s="295">
        <v>155775</v>
      </c>
      <c r="L47" s="11">
        <v>205520.0963</v>
      </c>
      <c r="M47" s="234">
        <v>263910</v>
      </c>
      <c r="N47" s="234">
        <v>330454.4111</v>
      </c>
      <c r="O47" s="92">
        <v>395902.3479</v>
      </c>
      <c r="P47" s="234">
        <v>487521.375</v>
      </c>
      <c r="Q47" s="11">
        <v>593255.4297000001</v>
      </c>
      <c r="R47" s="92">
        <v>720023.1655</v>
      </c>
      <c r="S47" s="292">
        <v>875241.1893</v>
      </c>
      <c r="T47" s="292">
        <v>916105.8975</v>
      </c>
      <c r="U47" s="292">
        <v>940544.66</v>
      </c>
      <c r="V47" s="292">
        <v>1067764.7426</v>
      </c>
    </row>
    <row r="48" spans="1:22" ht="25.5">
      <c r="A48" s="27" t="s">
        <v>439</v>
      </c>
      <c r="B48" s="75">
        <v>3.8</v>
      </c>
      <c r="C48" s="11">
        <v>24.8</v>
      </c>
      <c r="D48" s="295">
        <v>360</v>
      </c>
      <c r="E48" s="11">
        <v>2429.857</v>
      </c>
      <c r="F48" s="11">
        <v>8569.134</v>
      </c>
      <c r="G48" s="11">
        <v>15957.07</v>
      </c>
      <c r="H48" s="11">
        <v>23197.22</v>
      </c>
      <c r="I48" s="11">
        <v>29217.836</v>
      </c>
      <c r="J48" s="11">
        <v>44489.9737</v>
      </c>
      <c r="K48" s="295">
        <v>67516</v>
      </c>
      <c r="L48" s="11">
        <v>98169.6697</v>
      </c>
      <c r="M48" s="295">
        <v>160831</v>
      </c>
      <c r="N48" s="295">
        <v>239060.195</v>
      </c>
      <c r="O48" s="11">
        <v>314232.36789999995</v>
      </c>
      <c r="P48" s="295">
        <v>420277.1099</v>
      </c>
      <c r="Q48" s="11">
        <v>519651.3272</v>
      </c>
      <c r="R48" s="11">
        <v>680884.1286</v>
      </c>
      <c r="S48" s="292">
        <v>803003.6599</v>
      </c>
      <c r="T48" s="292">
        <v>877292.616</v>
      </c>
      <c r="U48" s="292">
        <v>950652.6753</v>
      </c>
      <c r="V48" s="292">
        <v>1044375.7592999999</v>
      </c>
    </row>
    <row r="49" spans="1:22" ht="28.5">
      <c r="A49" s="27" t="s">
        <v>1514</v>
      </c>
      <c r="B49" s="75">
        <v>8</v>
      </c>
      <c r="C49" s="75">
        <v>52.4</v>
      </c>
      <c r="D49" s="75">
        <v>635</v>
      </c>
      <c r="E49" s="75">
        <v>4488.303</v>
      </c>
      <c r="F49" s="11">
        <v>21978</v>
      </c>
      <c r="G49" s="92">
        <v>12340.033</v>
      </c>
      <c r="H49" s="92">
        <v>17119.367</v>
      </c>
      <c r="I49" s="92">
        <v>21242.306</v>
      </c>
      <c r="J49" s="92">
        <v>29013.563899999997</v>
      </c>
      <c r="K49" s="234">
        <v>36525</v>
      </c>
      <c r="L49" s="92">
        <v>52173.334200000005</v>
      </c>
      <c r="M49" s="234">
        <v>47120</v>
      </c>
      <c r="N49" s="234">
        <v>63853.3583</v>
      </c>
      <c r="O49" s="92">
        <v>85161.2471</v>
      </c>
      <c r="P49" s="295">
        <v>120272.4607</v>
      </c>
      <c r="Q49" s="11">
        <v>155606.1004</v>
      </c>
      <c r="R49" s="92">
        <v>184735.2029</v>
      </c>
      <c r="S49" s="292">
        <v>212364.6289</v>
      </c>
      <c r="T49" s="292">
        <v>249684.8191</v>
      </c>
      <c r="U49" s="292">
        <v>286552.38039999997</v>
      </c>
      <c r="V49" s="292">
        <v>327654.17510000005</v>
      </c>
    </row>
    <row r="50" spans="1:22" ht="25.5">
      <c r="A50" s="27" t="s">
        <v>420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234">
        <v>32104</v>
      </c>
      <c r="N50" s="234">
        <v>41429.8067</v>
      </c>
      <c r="O50" s="92">
        <v>52341.683899999996</v>
      </c>
      <c r="P50" s="295">
        <v>60098.1236</v>
      </c>
      <c r="Q50" s="11">
        <v>74743.7234</v>
      </c>
      <c r="R50" s="92">
        <v>92479.5705</v>
      </c>
      <c r="S50" s="262">
        <v>107522</v>
      </c>
      <c r="T50" s="292">
        <v>105903.5567</v>
      </c>
      <c r="U50" s="292">
        <v>112855.3677</v>
      </c>
      <c r="V50" s="292">
        <v>125529.3058</v>
      </c>
    </row>
    <row r="51" spans="1:22" ht="27" customHeight="1">
      <c r="A51" s="27" t="s">
        <v>1513</v>
      </c>
      <c r="C51" s="92"/>
      <c r="D51" s="92"/>
      <c r="E51" s="92"/>
      <c r="F51" s="11"/>
      <c r="G51" s="92">
        <v>29432.974</v>
      </c>
      <c r="H51" s="92">
        <v>41639.177</v>
      </c>
      <c r="I51" s="92">
        <v>48980.036</v>
      </c>
      <c r="J51" s="92">
        <v>61849.307</v>
      </c>
      <c r="K51" s="92">
        <v>85858</v>
      </c>
      <c r="L51" s="92">
        <v>123302.9901</v>
      </c>
      <c r="M51" s="92">
        <v>175177</v>
      </c>
      <c r="N51" s="92">
        <v>247291.9412</v>
      </c>
      <c r="O51" s="92">
        <v>311032.2308</v>
      </c>
      <c r="P51" s="92">
        <v>416335.1951</v>
      </c>
      <c r="Q51" s="92">
        <v>505047.68610000005</v>
      </c>
      <c r="R51" s="92">
        <v>602169.3705</v>
      </c>
      <c r="S51" s="262">
        <v>716074.4837000001</v>
      </c>
      <c r="T51" s="292">
        <v>871159.9391000001</v>
      </c>
      <c r="U51" s="292">
        <v>1045400.2471</v>
      </c>
      <c r="V51" s="292">
        <v>1209566.4911</v>
      </c>
    </row>
    <row r="52" spans="1:22" ht="25.5">
      <c r="A52" s="27" t="s">
        <v>887</v>
      </c>
      <c r="B52" s="75">
        <v>1.9</v>
      </c>
      <c r="C52" s="92">
        <v>7.7</v>
      </c>
      <c r="D52" s="92">
        <v>99</v>
      </c>
      <c r="E52" s="92">
        <v>448.538</v>
      </c>
      <c r="F52" s="92">
        <v>1223.613</v>
      </c>
      <c r="G52" s="92">
        <v>2152.261</v>
      </c>
      <c r="H52" s="92">
        <v>3751.12</v>
      </c>
      <c r="I52" s="92">
        <v>3780.243</v>
      </c>
      <c r="J52" s="92">
        <v>6653.4048</v>
      </c>
      <c r="K52" s="92">
        <v>9975</v>
      </c>
      <c r="L52" s="92">
        <v>15282.112</v>
      </c>
      <c r="M52" s="92">
        <v>22254</v>
      </c>
      <c r="N52" s="92">
        <v>33451.7742</v>
      </c>
      <c r="O52" s="92">
        <v>44901.7085</v>
      </c>
      <c r="P52" s="92">
        <v>53231.769700000004</v>
      </c>
      <c r="Q52" s="11">
        <v>62333.7823</v>
      </c>
      <c r="R52" s="92">
        <v>58594.7376</v>
      </c>
      <c r="S52" s="92">
        <v>66622.7</v>
      </c>
      <c r="T52" s="292">
        <v>75493.8265</v>
      </c>
      <c r="U52" s="292">
        <v>81930.0904</v>
      </c>
      <c r="V52" s="292">
        <v>89516.103</v>
      </c>
    </row>
    <row r="53" spans="1:22" ht="25.5">
      <c r="A53" s="27" t="s">
        <v>888</v>
      </c>
      <c r="B53" s="75">
        <v>2.2</v>
      </c>
      <c r="C53" s="92">
        <v>11</v>
      </c>
      <c r="D53" s="92">
        <v>126</v>
      </c>
      <c r="E53" s="92">
        <v>498.269</v>
      </c>
      <c r="F53" s="92">
        <v>1477.651</v>
      </c>
      <c r="G53" s="92">
        <v>2551.438</v>
      </c>
      <c r="H53" s="92">
        <v>5684.815</v>
      </c>
      <c r="I53" s="92">
        <v>5928.939</v>
      </c>
      <c r="J53" s="92">
        <v>8033.8252999999995</v>
      </c>
      <c r="K53" s="92">
        <v>10639</v>
      </c>
      <c r="L53" s="92">
        <v>13957.617900000001</v>
      </c>
      <c r="M53" s="92">
        <v>15157</v>
      </c>
      <c r="N53" s="92">
        <v>18251.1632</v>
      </c>
      <c r="O53" s="92">
        <v>23766.615100000003</v>
      </c>
      <c r="P53" s="92">
        <v>33848.8032</v>
      </c>
      <c r="Q53" s="11">
        <v>45312.019</v>
      </c>
      <c r="R53" s="92">
        <v>53960.5755</v>
      </c>
      <c r="S53" s="92">
        <v>72975.46</v>
      </c>
      <c r="T53" s="292">
        <v>78227.5888</v>
      </c>
      <c r="U53" s="292">
        <v>99878.96770000001</v>
      </c>
      <c r="V53" s="292">
        <v>112820.875</v>
      </c>
    </row>
    <row r="54" spans="1:22" ht="26.25" customHeight="1">
      <c r="A54" s="27" t="s">
        <v>1248</v>
      </c>
      <c r="B54" s="71">
        <v>0.2</v>
      </c>
      <c r="C54" s="92">
        <v>0.7</v>
      </c>
      <c r="D54" s="92">
        <v>10</v>
      </c>
      <c r="E54" s="92">
        <v>67.932</v>
      </c>
      <c r="F54" s="92">
        <v>288.67</v>
      </c>
      <c r="G54" s="92">
        <v>558.449</v>
      </c>
      <c r="H54" s="92">
        <v>868.209</v>
      </c>
      <c r="I54" s="92">
        <v>1246.759</v>
      </c>
      <c r="J54" s="92">
        <v>1717.5213</v>
      </c>
      <c r="K54" s="92">
        <v>2251</v>
      </c>
      <c r="L54" s="92">
        <v>3022.7084</v>
      </c>
      <c r="M54" s="92">
        <v>4321</v>
      </c>
      <c r="N54" s="92">
        <v>6110.7985</v>
      </c>
      <c r="O54" s="92">
        <v>8995.0741</v>
      </c>
      <c r="P54" s="92">
        <v>14861.59</v>
      </c>
      <c r="Q54" s="11">
        <v>15734.7107</v>
      </c>
      <c r="R54" s="92">
        <v>21744.136899999998</v>
      </c>
      <c r="S54" s="86">
        <v>25562</v>
      </c>
      <c r="T54" s="292">
        <v>28169.714399999997</v>
      </c>
      <c r="U54" s="292">
        <v>30088.709300000002</v>
      </c>
      <c r="V54" s="292">
        <v>33908.750100000005</v>
      </c>
    </row>
    <row r="55" spans="1:22" ht="25.5">
      <c r="A55" s="27" t="s">
        <v>1249</v>
      </c>
      <c r="B55" s="75">
        <v>0.7</v>
      </c>
      <c r="C55" s="92">
        <v>5.4</v>
      </c>
      <c r="D55" s="92">
        <v>102</v>
      </c>
      <c r="E55" s="92">
        <v>658.037</v>
      </c>
      <c r="F55" s="92">
        <v>2993.213</v>
      </c>
      <c r="G55" s="92">
        <v>5515.478</v>
      </c>
      <c r="H55" s="92">
        <v>9572.741</v>
      </c>
      <c r="I55" s="92">
        <v>12056.416</v>
      </c>
      <c r="J55" s="92">
        <v>19868.9373</v>
      </c>
      <c r="K55" s="92">
        <v>27448</v>
      </c>
      <c r="L55" s="92">
        <v>37907.8907</v>
      </c>
      <c r="M55" s="92">
        <v>53151</v>
      </c>
      <c r="N55" s="92">
        <v>68075.3585</v>
      </c>
      <c r="O55" s="92">
        <v>87076.3856</v>
      </c>
      <c r="P55" s="92">
        <v>109755.5596</v>
      </c>
      <c r="Q55" s="11">
        <v>136672.07</v>
      </c>
      <c r="R55" s="92">
        <v>162114.54669999998</v>
      </c>
      <c r="S55" s="92">
        <v>195600</v>
      </c>
      <c r="T55" s="292">
        <v>222950.1555</v>
      </c>
      <c r="U55" s="292">
        <v>250473.88830000002</v>
      </c>
      <c r="V55" s="292">
        <v>286056.11569999997</v>
      </c>
    </row>
    <row r="56" spans="1:22" ht="25.5">
      <c r="A56" s="27" t="s">
        <v>1250</v>
      </c>
      <c r="B56" s="75">
        <v>2.6</v>
      </c>
      <c r="C56" s="92">
        <v>21.4</v>
      </c>
      <c r="D56" s="92">
        <v>308</v>
      </c>
      <c r="E56" s="92">
        <v>1385.262</v>
      </c>
      <c r="F56" s="92">
        <v>3874.797</v>
      </c>
      <c r="G56" s="92">
        <v>5830.847</v>
      </c>
      <c r="H56" s="92">
        <v>6676.11</v>
      </c>
      <c r="I56" s="92">
        <v>8679.572</v>
      </c>
      <c r="J56" s="92">
        <v>12558.6398</v>
      </c>
      <c r="K56" s="92">
        <v>16840</v>
      </c>
      <c r="L56" s="92">
        <v>19959.6249</v>
      </c>
      <c r="M56" s="92">
        <v>22902</v>
      </c>
      <c r="N56" s="92">
        <v>25770.5834</v>
      </c>
      <c r="O56" s="92">
        <v>30469.2402</v>
      </c>
      <c r="P56" s="92">
        <v>36082.437</v>
      </c>
      <c r="Q56" s="11">
        <v>42765.6036</v>
      </c>
      <c r="R56" s="92">
        <v>49158.4529</v>
      </c>
      <c r="S56" s="92">
        <v>58124.7</v>
      </c>
      <c r="T56" s="292">
        <v>61090.110799999995</v>
      </c>
      <c r="U56" s="292">
        <v>60460.3255</v>
      </c>
      <c r="V56" s="292">
        <v>68521.26190000001</v>
      </c>
    </row>
    <row r="57" spans="1:22" ht="25.5">
      <c r="A57" s="27" t="s">
        <v>1251</v>
      </c>
      <c r="C57" s="11"/>
      <c r="D57" s="93">
        <v>0.1</v>
      </c>
      <c r="E57" s="93">
        <v>0.361</v>
      </c>
      <c r="F57" s="92">
        <v>211.293</v>
      </c>
      <c r="G57" s="92">
        <v>328.801</v>
      </c>
      <c r="H57" s="92">
        <v>784.954</v>
      </c>
      <c r="I57" s="92">
        <v>1028.878</v>
      </c>
      <c r="J57" s="92">
        <v>1471.6525</v>
      </c>
      <c r="K57" s="92">
        <v>2013</v>
      </c>
      <c r="L57" s="92">
        <v>2274.7566</v>
      </c>
      <c r="M57" s="92">
        <v>2829</v>
      </c>
      <c r="N57" s="92">
        <v>3633.2232999999997</v>
      </c>
      <c r="O57" s="92">
        <v>4226.6754</v>
      </c>
      <c r="P57" s="92">
        <v>4770.801</v>
      </c>
      <c r="Q57" s="11">
        <v>5590.5016</v>
      </c>
      <c r="R57" s="92">
        <v>6310.1399</v>
      </c>
      <c r="S57" s="92">
        <v>7167.6</v>
      </c>
      <c r="T57" s="292">
        <v>8121.031</v>
      </c>
      <c r="U57" s="292">
        <v>8052.135200000001</v>
      </c>
      <c r="V57" s="292">
        <v>8903.392699999999</v>
      </c>
    </row>
    <row r="58" spans="1:22" ht="25.5">
      <c r="A58" s="27" t="s">
        <v>2284</v>
      </c>
      <c r="B58" s="75">
        <v>0.6</v>
      </c>
      <c r="C58" s="92">
        <v>4.3</v>
      </c>
      <c r="D58" s="92">
        <v>422</v>
      </c>
      <c r="E58" s="92">
        <v>2556.422</v>
      </c>
      <c r="F58" s="92">
        <v>9079.876</v>
      </c>
      <c r="G58" s="92">
        <v>15030.752</v>
      </c>
      <c r="H58" s="92">
        <v>24554.16</v>
      </c>
      <c r="I58" s="92">
        <v>25326.352</v>
      </c>
      <c r="J58" s="92">
        <v>27013</v>
      </c>
      <c r="K58" s="92">
        <v>31636</v>
      </c>
      <c r="L58" s="92">
        <v>39015.252799999995</v>
      </c>
      <c r="M58" s="92">
        <v>42773</v>
      </c>
      <c r="N58" s="92">
        <v>45247.8955</v>
      </c>
      <c r="O58" s="92">
        <v>49083.3206</v>
      </c>
      <c r="P58" s="92">
        <v>52275.326</v>
      </c>
      <c r="Q58" s="11">
        <v>69468.469</v>
      </c>
      <c r="R58" s="92">
        <v>88101.761</v>
      </c>
      <c r="S58" s="262">
        <v>102032.4006</v>
      </c>
      <c r="T58" s="292">
        <v>87374.7281</v>
      </c>
      <c r="U58" s="292">
        <v>84617.31809999999</v>
      </c>
      <c r="V58" s="292">
        <v>87802.8116</v>
      </c>
    </row>
    <row r="59" spans="1:22" ht="25.5">
      <c r="A59" s="27" t="s">
        <v>2285</v>
      </c>
      <c r="B59" s="75">
        <v>0.8</v>
      </c>
      <c r="C59" s="92">
        <v>9.2</v>
      </c>
      <c r="D59" s="92">
        <v>149</v>
      </c>
      <c r="E59" s="92">
        <v>805.503</v>
      </c>
      <c r="F59" s="92">
        <v>2801.943</v>
      </c>
      <c r="G59" s="92">
        <v>6024.689</v>
      </c>
      <c r="H59" s="92">
        <v>11609.932</v>
      </c>
      <c r="I59" s="92">
        <v>17135.406</v>
      </c>
      <c r="J59" s="92">
        <v>28301.0121</v>
      </c>
      <c r="K59" s="92">
        <v>41530</v>
      </c>
      <c r="L59" s="92">
        <v>55992.7754</v>
      </c>
      <c r="M59" s="92">
        <v>72874</v>
      </c>
      <c r="N59" s="92">
        <v>95428.34809999999</v>
      </c>
      <c r="O59" s="92">
        <v>122114.6002</v>
      </c>
      <c r="P59" s="92">
        <v>152670.4527</v>
      </c>
      <c r="Q59" s="11">
        <v>192716.5227</v>
      </c>
      <c r="R59" s="92">
        <v>241623.7408</v>
      </c>
      <c r="S59" s="92">
        <v>287593.8</v>
      </c>
      <c r="T59" s="292">
        <v>310212.7789</v>
      </c>
      <c r="U59" s="292">
        <v>326099.64739999996</v>
      </c>
      <c r="V59" s="292">
        <v>347350.2161</v>
      </c>
    </row>
    <row r="60" spans="1:22" ht="39.75" customHeight="1">
      <c r="A60" s="27" t="s">
        <v>1268</v>
      </c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1"/>
      <c r="R60" s="92"/>
      <c r="S60" s="92"/>
      <c r="T60" s="292"/>
      <c r="U60" s="292"/>
      <c r="V60" s="292">
        <v>5391.0774</v>
      </c>
    </row>
    <row r="61" spans="1:22" ht="41.25">
      <c r="A61" s="27" t="s">
        <v>1269</v>
      </c>
      <c r="B61" s="75">
        <v>106</v>
      </c>
      <c r="C61" s="75">
        <v>526</v>
      </c>
      <c r="D61" s="92">
        <v>12.332442046539441</v>
      </c>
      <c r="E61" s="92">
        <v>53.24368683350448</v>
      </c>
      <c r="F61" s="92">
        <v>148.40570058151587</v>
      </c>
      <c r="G61" s="92">
        <v>256.4364097835813</v>
      </c>
      <c r="H61" s="92">
        <v>341.1766345383278</v>
      </c>
      <c r="I61" s="92">
        <v>363.2188430201089</v>
      </c>
      <c r="J61" s="92">
        <v>478.1046974977393</v>
      </c>
      <c r="K61" s="92">
        <v>603.871331673345</v>
      </c>
      <c r="L61" s="92">
        <v>750.8949814387424</v>
      </c>
      <c r="M61" s="75">
        <v>879</v>
      </c>
      <c r="N61" s="292">
        <v>1054.8440435151617</v>
      </c>
      <c r="O61" s="292">
        <v>1308.0827951289104</v>
      </c>
      <c r="P61" s="292">
        <v>1593.3726493865813</v>
      </c>
      <c r="Q61" s="292">
        <v>1942.566416998318</v>
      </c>
      <c r="R61" s="292">
        <v>2316.7170478567346</v>
      </c>
      <c r="S61" s="292">
        <v>2843.1594235677785</v>
      </c>
      <c r="T61" s="292">
        <v>3128.6666319152023</v>
      </c>
      <c r="U61" s="292">
        <v>3410.428959975942</v>
      </c>
      <c r="V61" s="292">
        <v>3730.3</v>
      </c>
    </row>
    <row r="62" spans="1:22" ht="41.25">
      <c r="A62" s="27" t="s">
        <v>1270</v>
      </c>
      <c r="B62" s="75">
        <v>130</v>
      </c>
      <c r="C62" s="75">
        <v>788</v>
      </c>
      <c r="D62" s="92">
        <v>12.296068032249407</v>
      </c>
      <c r="E62" s="92">
        <v>73.67701978171942</v>
      </c>
      <c r="F62" s="92">
        <v>215.24687410592873</v>
      </c>
      <c r="G62" s="92">
        <v>345.64526522432897</v>
      </c>
      <c r="H62" s="92">
        <v>489.2426307439855</v>
      </c>
      <c r="I62" s="92">
        <v>532.6514788000326</v>
      </c>
      <c r="J62" s="92">
        <v>786.5322169579798</v>
      </c>
      <c r="K62" s="92">
        <v>1070.30075675126</v>
      </c>
      <c r="L62" s="92">
        <v>1407.902364154132</v>
      </c>
      <c r="M62" s="92">
        <v>1830</v>
      </c>
      <c r="N62" s="292">
        <v>2284.532100403476</v>
      </c>
      <c r="O62" s="292">
        <v>2748.0372293463147</v>
      </c>
      <c r="P62" s="292">
        <v>3396.9161353298255</v>
      </c>
      <c r="Q62" s="292">
        <v>4147.199826169431</v>
      </c>
      <c r="R62" s="292">
        <v>5041.998376157622</v>
      </c>
      <c r="S62" s="292">
        <v>6131.614589959673</v>
      </c>
      <c r="T62" s="292">
        <v>6415.965536156678</v>
      </c>
      <c r="U62" s="292">
        <v>6584.166232523768</v>
      </c>
      <c r="V62" s="292">
        <v>7468.9</v>
      </c>
    </row>
    <row r="63" spans="1:22" ht="28.5" customHeight="1">
      <c r="A63" s="27" t="s">
        <v>1271</v>
      </c>
      <c r="B63" s="75">
        <v>25</v>
      </c>
      <c r="C63" s="75">
        <v>167</v>
      </c>
      <c r="D63" s="92">
        <v>2.447040916519157</v>
      </c>
      <c r="E63" s="92">
        <v>16.513810911853877</v>
      </c>
      <c r="F63" s="92">
        <v>58.23404569082276</v>
      </c>
      <c r="G63" s="92">
        <v>108.58067303799321</v>
      </c>
      <c r="H63" s="92">
        <v>158.07865082783172</v>
      </c>
      <c r="I63" s="92">
        <v>199.42921615509945</v>
      </c>
      <c r="J63" s="92">
        <v>304.55917412320247</v>
      </c>
      <c r="K63" s="92">
        <v>463.8930441271045</v>
      </c>
      <c r="L63" s="92">
        <v>672.5050861065613</v>
      </c>
      <c r="M63" s="92">
        <v>1115.2</v>
      </c>
      <c r="N63" s="292">
        <v>1652.6960181534537</v>
      </c>
      <c r="O63" s="292">
        <v>2181.149594679753</v>
      </c>
      <c r="P63" s="292">
        <v>2928.3764141194756</v>
      </c>
      <c r="Q63" s="292">
        <v>3632.664424027864</v>
      </c>
      <c r="R63" s="292">
        <v>4767.925271305491</v>
      </c>
      <c r="S63" s="292">
        <v>5625.545258305383</v>
      </c>
      <c r="T63" s="292">
        <v>6144.135918478978</v>
      </c>
      <c r="U63" s="292">
        <v>6654.926093303748</v>
      </c>
      <c r="V63" s="292">
        <v>7305.3</v>
      </c>
    </row>
    <row r="64" spans="1:22" ht="41.25">
      <c r="A64" s="9" t="s">
        <v>2021</v>
      </c>
      <c r="B64" s="75">
        <v>53</v>
      </c>
      <c r="C64" s="75">
        <v>352</v>
      </c>
      <c r="D64" s="92">
        <v>4.3</v>
      </c>
      <c r="E64" s="92">
        <v>30.5</v>
      </c>
      <c r="F64" s="92">
        <v>149</v>
      </c>
      <c r="G64" s="92">
        <v>83.96836564927311</v>
      </c>
      <c r="H64" s="92">
        <v>116.66080842387602</v>
      </c>
      <c r="I64" s="92">
        <v>144.99145093793962</v>
      </c>
      <c r="J64" s="92">
        <v>198.61434666918584</v>
      </c>
      <c r="K64" s="92">
        <v>250.95502366307736</v>
      </c>
      <c r="L64" s="92">
        <v>357.41011165526413</v>
      </c>
      <c r="M64" s="92">
        <v>326.7</v>
      </c>
      <c r="N64" s="292">
        <v>441.4377349944678</v>
      </c>
      <c r="O64" s="292">
        <v>591.1212165568489</v>
      </c>
      <c r="P64" s="292">
        <v>838.0257427433869</v>
      </c>
      <c r="Q64" s="292">
        <v>1087.7769679345638</v>
      </c>
      <c r="R64" s="292">
        <v>1293.6175176382071</v>
      </c>
      <c r="S64" s="292">
        <v>1487.7476684471903</v>
      </c>
      <c r="T64" s="292">
        <v>1748.6724800920408</v>
      </c>
      <c r="U64" s="292">
        <v>2005.9743685787844</v>
      </c>
      <c r="V64" s="292">
        <v>2291.9</v>
      </c>
    </row>
    <row r="65" spans="1:22" ht="54">
      <c r="A65" s="27" t="s">
        <v>2020</v>
      </c>
      <c r="C65" s="296"/>
      <c r="D65" s="293"/>
      <c r="E65" s="293"/>
      <c r="F65" s="262"/>
      <c r="G65" s="262"/>
      <c r="H65" s="262"/>
      <c r="I65" s="262"/>
      <c r="J65" s="262"/>
      <c r="K65" s="262"/>
      <c r="L65" s="262"/>
      <c r="M65" s="92">
        <v>222.6</v>
      </c>
      <c r="N65" s="292">
        <v>286.4168857804089</v>
      </c>
      <c r="O65" s="292">
        <v>363.31407673340703</v>
      </c>
      <c r="P65" s="292">
        <v>418.7473539183511</v>
      </c>
      <c r="Q65" s="292">
        <v>522.5020137590423</v>
      </c>
      <c r="R65" s="292">
        <v>647.5928186342591</v>
      </c>
      <c r="S65" s="292">
        <v>753.256799763504</v>
      </c>
      <c r="T65" s="292">
        <v>741.6976058805358</v>
      </c>
      <c r="U65" s="292">
        <v>790.0299815243633</v>
      </c>
      <c r="V65" s="292">
        <v>878.1</v>
      </c>
    </row>
    <row r="66" spans="1:22" ht="41.25">
      <c r="A66" s="27" t="s">
        <v>2022</v>
      </c>
      <c r="C66" s="296"/>
      <c r="D66" s="293"/>
      <c r="E66" s="293"/>
      <c r="F66" s="262"/>
      <c r="G66" s="92">
        <v>200.27812915715447</v>
      </c>
      <c r="H66" s="92">
        <v>283.75231694751704</v>
      </c>
      <c r="I66" s="92">
        <v>334.31805787151904</v>
      </c>
      <c r="J66" s="92">
        <v>423.39368386752733</v>
      </c>
      <c r="K66" s="92">
        <v>589.9160888313572</v>
      </c>
      <c r="L66" s="92">
        <v>844.6793009266585</v>
      </c>
      <c r="M66" s="92">
        <v>1214.7</v>
      </c>
      <c r="N66" s="292">
        <v>1709.6045895163686</v>
      </c>
      <c r="O66" s="292">
        <v>2158.9368042367087</v>
      </c>
      <c r="P66" s="292">
        <v>2900.910225609863</v>
      </c>
      <c r="Q66" s="292">
        <v>3530.576495625781</v>
      </c>
      <c r="R66" s="292">
        <v>4216.721169439587</v>
      </c>
      <c r="S66" s="292">
        <v>5016.55168101225</v>
      </c>
      <c r="T66" s="292">
        <v>6101.185510937029</v>
      </c>
      <c r="U66" s="292">
        <v>7318.1946106367695</v>
      </c>
      <c r="V66" s="292">
        <v>8460.8</v>
      </c>
    </row>
    <row r="67" spans="1:22" ht="41.25">
      <c r="A67" s="27" t="s">
        <v>2023</v>
      </c>
      <c r="B67" s="75">
        <v>13</v>
      </c>
      <c r="C67" s="75">
        <v>52</v>
      </c>
      <c r="D67" s="92">
        <v>0.672922661901057</v>
      </c>
      <c r="E67" s="92">
        <v>3.048357050962717</v>
      </c>
      <c r="F67" s="92">
        <v>8.315418495017665</v>
      </c>
      <c r="G67" s="92">
        <v>14.64516655836092</v>
      </c>
      <c r="H67" s="92">
        <v>25.562200500460666</v>
      </c>
      <c r="I67" s="92">
        <v>25.802420766746778</v>
      </c>
      <c r="J67" s="92">
        <v>45.54634005088996</v>
      </c>
      <c r="K67" s="92">
        <v>68.53425718274711</v>
      </c>
      <c r="L67" s="92">
        <v>104.6891374683938</v>
      </c>
      <c r="M67" s="92">
        <v>154.3</v>
      </c>
      <c r="N67" s="292">
        <v>231.262314583607</v>
      </c>
      <c r="O67" s="292">
        <v>311.67172226627724</v>
      </c>
      <c r="P67" s="292">
        <v>370.9044704062284</v>
      </c>
      <c r="Q67" s="292">
        <v>435.7493217546578</v>
      </c>
      <c r="R67" s="292">
        <v>410.312578320239</v>
      </c>
      <c r="S67" s="292">
        <v>466.7335897984069</v>
      </c>
      <c r="T67" s="292">
        <v>528.7224690694298</v>
      </c>
      <c r="U67" s="292">
        <v>573.5414156280889</v>
      </c>
      <c r="V67" s="292">
        <v>626.2</v>
      </c>
    </row>
    <row r="68" spans="1:22" ht="41.25">
      <c r="A68" s="27" t="s">
        <v>2024</v>
      </c>
      <c r="B68" s="75">
        <v>15</v>
      </c>
      <c r="C68" s="75">
        <v>74</v>
      </c>
      <c r="D68" s="92">
        <v>0.8558323791921341</v>
      </c>
      <c r="E68" s="92">
        <v>3.3863392163565673</v>
      </c>
      <c r="F68" s="92">
        <v>10.041807707650499</v>
      </c>
      <c r="G68" s="92">
        <v>17.361386222828582</v>
      </c>
      <c r="H68" s="92">
        <v>38.73946470334894</v>
      </c>
      <c r="I68" s="92">
        <v>40.46855685689383</v>
      </c>
      <c r="J68" s="92">
        <v>54.996103502261434</v>
      </c>
      <c r="K68" s="92">
        <v>73.10032553908393</v>
      </c>
      <c r="L68" s="92">
        <v>95.61577477408973</v>
      </c>
      <c r="M68" s="92">
        <v>105.1</v>
      </c>
      <c r="N68" s="292">
        <v>126.17585603202927</v>
      </c>
      <c r="O68" s="292">
        <v>164.96881985363012</v>
      </c>
      <c r="P68" s="292">
        <v>235.8492399470358</v>
      </c>
      <c r="Q68" s="292">
        <v>316.75731550440776</v>
      </c>
      <c r="R68" s="292">
        <v>377.8616239764088</v>
      </c>
      <c r="S68" s="292">
        <v>511.23894397595296</v>
      </c>
      <c r="T68" s="292">
        <v>547.8684221949424</v>
      </c>
      <c r="U68" s="292">
        <v>699.1902955976182</v>
      </c>
      <c r="V68" s="292">
        <v>789.2</v>
      </c>
    </row>
    <row r="69" spans="1:22" ht="43.5" customHeight="1">
      <c r="A69" s="27" t="s">
        <v>1516</v>
      </c>
      <c r="B69" s="75">
        <v>1</v>
      </c>
      <c r="C69" s="75">
        <v>5</v>
      </c>
      <c r="D69" s="93">
        <v>0.06706055427392969</v>
      </c>
      <c r="E69" s="93">
        <v>0.46167992719903167</v>
      </c>
      <c r="F69" s="92">
        <v>1.9617410545301084</v>
      </c>
      <c r="G69" s="92">
        <v>3.7999938759054306</v>
      </c>
      <c r="H69" s="92">
        <v>5.91645496126609</v>
      </c>
      <c r="I69" s="92">
        <v>8.509876299679267</v>
      </c>
      <c r="J69" s="92">
        <v>11.757410157044193</v>
      </c>
      <c r="K69" s="92">
        <v>15.46797170874352</v>
      </c>
      <c r="L69" s="92">
        <v>20.706871878341726</v>
      </c>
      <c r="M69" s="92">
        <v>30</v>
      </c>
      <c r="N69" s="292">
        <v>42.24581322996117</v>
      </c>
      <c r="O69" s="292">
        <v>62.43660498263187</v>
      </c>
      <c r="P69" s="292">
        <v>103.55151067510911</v>
      </c>
      <c r="Q69" s="292">
        <v>109.99476146870614</v>
      </c>
      <c r="R69" s="292">
        <v>152.26440317458218</v>
      </c>
      <c r="S69" s="292">
        <v>179.07682361640397</v>
      </c>
      <c r="T69" s="292">
        <v>197.2871350206151</v>
      </c>
      <c r="U69" s="292">
        <v>210.63226710087199</v>
      </c>
      <c r="V69" s="292">
        <v>237.2</v>
      </c>
    </row>
    <row r="70" spans="1:22" ht="41.25">
      <c r="A70" s="27" t="s">
        <v>2025</v>
      </c>
      <c r="B70" s="75">
        <v>5</v>
      </c>
      <c r="C70" s="75">
        <v>36</v>
      </c>
      <c r="D70" s="92">
        <v>0.6957744851884443</v>
      </c>
      <c r="E70" s="92">
        <v>4.47215560051624</v>
      </c>
      <c r="F70" s="92">
        <v>20.34125065664333</v>
      </c>
      <c r="G70" s="92">
        <v>37.53034318745513</v>
      </c>
      <c r="H70" s="92">
        <v>65.23393673915533</v>
      </c>
      <c r="I70" s="92">
        <v>82.29225437913334</v>
      </c>
      <c r="J70" s="92">
        <v>136.01417648834646</v>
      </c>
      <c r="K70" s="92">
        <v>188.5917054180477</v>
      </c>
      <c r="L70" s="92">
        <v>259.6855971628232</v>
      </c>
      <c r="M70" s="92">
        <v>368.5</v>
      </c>
      <c r="N70" s="292">
        <v>470.6257096766732</v>
      </c>
      <c r="O70" s="292">
        <v>604.414575197611</v>
      </c>
      <c r="P70" s="292">
        <v>764.7468407870203</v>
      </c>
      <c r="Q70" s="292">
        <v>955.4171046236211</v>
      </c>
      <c r="R70" s="292">
        <v>1135.215191104714</v>
      </c>
      <c r="S70" s="292">
        <v>1370.3006871263628</v>
      </c>
      <c r="T70" s="292">
        <v>1561.435678699833</v>
      </c>
      <c r="U70" s="292">
        <v>1753.411289492387</v>
      </c>
      <c r="V70" s="292">
        <v>2000.9</v>
      </c>
    </row>
    <row r="71" spans="1:22" ht="38.25">
      <c r="A71" s="27" t="s">
        <v>2003</v>
      </c>
      <c r="B71" s="75">
        <v>18</v>
      </c>
      <c r="C71" s="75">
        <v>144</v>
      </c>
      <c r="D71" s="92">
        <v>2.0909724086147907</v>
      </c>
      <c r="E71" s="92">
        <v>9.414527164099173</v>
      </c>
      <c r="F71" s="92">
        <v>26.33231147285863</v>
      </c>
      <c r="G71" s="92">
        <v>39.67628716559892</v>
      </c>
      <c r="H71" s="92">
        <v>45.494695553096264</v>
      </c>
      <c r="I71" s="92">
        <v>59.24327320208618</v>
      </c>
      <c r="J71" s="92">
        <v>85.9710322912324</v>
      </c>
      <c r="K71" s="92">
        <v>115.70357460877594</v>
      </c>
      <c r="L71" s="92">
        <v>136.73214245345642</v>
      </c>
      <c r="M71" s="92">
        <v>158.8</v>
      </c>
      <c r="N71" s="292">
        <v>178.15990056676517</v>
      </c>
      <c r="O71" s="292">
        <v>211.4930786938517</v>
      </c>
      <c r="P71" s="292">
        <v>251.41259180137874</v>
      </c>
      <c r="Q71" s="292">
        <v>298.956393716679</v>
      </c>
      <c r="R71" s="292">
        <v>344.2345134874028</v>
      </c>
      <c r="S71" s="292">
        <v>407.1999333204325</v>
      </c>
      <c r="T71" s="292">
        <v>427.8457565408263</v>
      </c>
      <c r="U71" s="292">
        <v>423.2449828422371</v>
      </c>
      <c r="V71" s="292">
        <v>479.3</v>
      </c>
    </row>
    <row r="72" spans="1:22" ht="41.25">
      <c r="A72" s="27" t="s">
        <v>2026</v>
      </c>
      <c r="B72" s="297"/>
      <c r="C72" s="297"/>
      <c r="D72" s="93">
        <v>0.00038731903876927675</v>
      </c>
      <c r="E72" s="93">
        <v>0.0024534306912625927</v>
      </c>
      <c r="F72" s="92">
        <v>1.4359031164819005</v>
      </c>
      <c r="G72" s="92">
        <v>2.2373426873207425</v>
      </c>
      <c r="H72" s="92">
        <v>5.349109474407271</v>
      </c>
      <c r="I72" s="92">
        <v>7.0227080834879905</v>
      </c>
      <c r="J72" s="92">
        <v>10.074298380543798</v>
      </c>
      <c r="K72" s="92">
        <v>13.828975864210761</v>
      </c>
      <c r="L72" s="92">
        <v>15.583075585660941</v>
      </c>
      <c r="M72" s="92">
        <v>19.6</v>
      </c>
      <c r="N72" s="292">
        <v>25.117580452790772</v>
      </c>
      <c r="O72" s="292">
        <v>29.33819770752167</v>
      </c>
      <c r="P72" s="292">
        <v>33.241641754369574</v>
      </c>
      <c r="Q72" s="292">
        <v>39.080851355113886</v>
      </c>
      <c r="R72" s="292">
        <v>44.18706845233599</v>
      </c>
      <c r="S72" s="292">
        <v>50.21333380682037</v>
      </c>
      <c r="T72" s="292">
        <v>56.87579515328749</v>
      </c>
      <c r="U72" s="292">
        <v>56.36796978061114</v>
      </c>
      <c r="V72" s="292">
        <v>62.3</v>
      </c>
    </row>
    <row r="73" spans="1:22" ht="41.25">
      <c r="A73" s="27" t="s">
        <v>1897</v>
      </c>
      <c r="B73" s="75">
        <v>4</v>
      </c>
      <c r="C73" s="75">
        <v>29</v>
      </c>
      <c r="D73" s="92">
        <v>2.868464415912697</v>
      </c>
      <c r="E73" s="92">
        <v>17.3739728382795</v>
      </c>
      <c r="F73" s="92">
        <v>61.70494169550914</v>
      </c>
      <c r="G73" s="92">
        <v>102.27749633404895</v>
      </c>
      <c r="H73" s="92">
        <v>167.3255883683783</v>
      </c>
      <c r="I73" s="92">
        <v>172.86750899101958</v>
      </c>
      <c r="J73" s="92">
        <v>184.91576664551386</v>
      </c>
      <c r="K73" s="92">
        <v>217.36735278597695</v>
      </c>
      <c r="L73" s="92">
        <v>267.27151088431594</v>
      </c>
      <c r="M73" s="92">
        <v>296.6</v>
      </c>
      <c r="N73" s="292">
        <v>312.8124978007049</v>
      </c>
      <c r="O73" s="292">
        <v>340.6971266126732</v>
      </c>
      <c r="P73" s="292">
        <v>364.2402312494026</v>
      </c>
      <c r="Q73" s="292">
        <v>485.6249233264395</v>
      </c>
      <c r="R73" s="292">
        <v>616.9369583735711</v>
      </c>
      <c r="S73" s="292">
        <v>714.8010349652326</v>
      </c>
      <c r="T73" s="292">
        <v>611.9305667206238</v>
      </c>
      <c r="U73" s="292">
        <v>592.3529942949075</v>
      </c>
      <c r="V73" s="292">
        <v>614.2</v>
      </c>
    </row>
    <row r="74" spans="1:22" ht="41.25">
      <c r="A74" s="27" t="s">
        <v>1898</v>
      </c>
      <c r="B74" s="75">
        <v>5</v>
      </c>
      <c r="C74" s="75">
        <v>62</v>
      </c>
      <c r="D74" s="92">
        <v>1.0096931685755153</v>
      </c>
      <c r="E74" s="92">
        <v>5.474365047379757</v>
      </c>
      <c r="F74" s="92">
        <v>19.041419667971233</v>
      </c>
      <c r="G74" s="92">
        <v>40.99529465400567</v>
      </c>
      <c r="H74" s="92">
        <v>79.11647976623362</v>
      </c>
      <c r="I74" s="92">
        <v>116.95940065785119</v>
      </c>
      <c r="J74" s="92">
        <v>193.73652432675544</v>
      </c>
      <c r="K74" s="92">
        <v>285.34629512062395</v>
      </c>
      <c r="L74" s="92">
        <v>383.5749509680009</v>
      </c>
      <c r="M74" s="92">
        <v>505.3</v>
      </c>
      <c r="N74" s="292">
        <v>659.7252667840905</v>
      </c>
      <c r="O74" s="292">
        <v>847.6218172899119</v>
      </c>
      <c r="P74" s="292">
        <v>1063.7661254642196</v>
      </c>
      <c r="Q74" s="292">
        <v>1347.2003616478944</v>
      </c>
      <c r="R74" s="292">
        <v>1691.9822371785478</v>
      </c>
      <c r="S74" s="292">
        <v>2014.7751361061266</v>
      </c>
      <c r="T74" s="292">
        <v>2172.5810700037855</v>
      </c>
      <c r="U74" s="292">
        <v>2282.8199423123565</v>
      </c>
      <c r="V74" s="292">
        <v>2429.7</v>
      </c>
    </row>
    <row r="75" spans="1:22" ht="40.5" customHeight="1">
      <c r="A75" s="27" t="s">
        <v>1899</v>
      </c>
      <c r="B75" s="75"/>
      <c r="C75" s="75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11"/>
      <c r="O75" s="11"/>
      <c r="P75" s="11"/>
      <c r="Q75" s="11"/>
      <c r="R75" s="11"/>
      <c r="S75" s="11"/>
      <c r="T75" s="292"/>
      <c r="U75" s="292"/>
      <c r="V75" s="292">
        <v>38</v>
      </c>
    </row>
    <row r="76" spans="1:22" ht="21" customHeight="1">
      <c r="A76" s="511" t="s">
        <v>1517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485"/>
    </row>
    <row r="77" spans="1:22" ht="12.75">
      <c r="A77" s="509" t="s">
        <v>1515</v>
      </c>
      <c r="B77" s="505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485"/>
      <c r="T77" s="485"/>
      <c r="U77" s="485"/>
      <c r="V77" s="485"/>
    </row>
  </sheetData>
  <mergeCells count="10">
    <mergeCell ref="A3:V3"/>
    <mergeCell ref="A76:V76"/>
    <mergeCell ref="A77:V77"/>
    <mergeCell ref="A1:V1"/>
    <mergeCell ref="A35:V35"/>
    <mergeCell ref="A41:V41"/>
    <mergeCell ref="A31:V31"/>
    <mergeCell ref="A32:V32"/>
    <mergeCell ref="A33:V33"/>
    <mergeCell ref="A34:V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" sqref="U10"/>
    </sheetView>
  </sheetViews>
  <sheetFormatPr defaultColWidth="9.00390625" defaultRowHeight="12.75"/>
  <cols>
    <col min="1" max="1" width="37.625" style="0" customWidth="1"/>
  </cols>
  <sheetData>
    <row r="1" spans="1:36" ht="12.75" customHeight="1">
      <c r="A1" s="481" t="s">
        <v>415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.75" customHeight="1">
      <c r="A3" s="488" t="s">
        <v>1293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30.75" customHeight="1">
      <c r="A4" s="27" t="s">
        <v>576</v>
      </c>
      <c r="B4" s="19">
        <v>107.5</v>
      </c>
      <c r="C4" s="22">
        <v>99.6</v>
      </c>
      <c r="D4" s="22">
        <v>94.9</v>
      </c>
      <c r="E4" s="22">
        <v>86.9</v>
      </c>
      <c r="F4" s="22">
        <v>86.6</v>
      </c>
      <c r="G4" s="22">
        <v>82.6</v>
      </c>
      <c r="H4" s="22">
        <v>81.3</v>
      </c>
      <c r="I4" s="22">
        <v>76.9</v>
      </c>
      <c r="J4" s="22">
        <v>77.9</v>
      </c>
      <c r="K4" s="22">
        <v>75.9</v>
      </c>
      <c r="L4" s="22">
        <v>74.6</v>
      </c>
      <c r="M4" s="22">
        <v>72.7</v>
      </c>
      <c r="N4" s="22">
        <v>72.2</v>
      </c>
      <c r="O4" s="22">
        <v>69.2</v>
      </c>
      <c r="P4" s="22">
        <v>69.3</v>
      </c>
      <c r="Q4" s="22">
        <v>70.1</v>
      </c>
      <c r="R4" s="22">
        <v>69.6</v>
      </c>
      <c r="S4" s="22">
        <v>69.5</v>
      </c>
      <c r="T4" s="19">
        <v>64.7</v>
      </c>
      <c r="U4" s="38">
        <v>71.7</v>
      </c>
      <c r="V4" s="45">
        <v>68.4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5.75">
      <c r="A5" s="27" t="s">
        <v>577</v>
      </c>
      <c r="B5" s="28">
        <v>28</v>
      </c>
      <c r="C5" s="22">
        <v>27.1</v>
      </c>
      <c r="D5" s="22">
        <v>27.2</v>
      </c>
      <c r="E5" s="22">
        <v>24.6</v>
      </c>
      <c r="F5" s="22">
        <v>24.5</v>
      </c>
      <c r="G5" s="22">
        <v>22.4</v>
      </c>
      <c r="H5" s="24">
        <v>23</v>
      </c>
      <c r="I5" s="24">
        <v>22</v>
      </c>
      <c r="J5" s="22">
        <v>20.7</v>
      </c>
      <c r="K5" s="22">
        <v>20.3</v>
      </c>
      <c r="L5" s="22">
        <v>19.8</v>
      </c>
      <c r="M5" s="22">
        <v>19.8</v>
      </c>
      <c r="N5" s="24">
        <v>19</v>
      </c>
      <c r="O5" s="22">
        <v>18.5</v>
      </c>
      <c r="P5" s="22">
        <v>17.7</v>
      </c>
      <c r="Q5" s="22">
        <v>17.5</v>
      </c>
      <c r="R5" s="22">
        <v>17.2</v>
      </c>
      <c r="S5" s="22">
        <v>17.1</v>
      </c>
      <c r="T5" s="19">
        <v>15.9</v>
      </c>
      <c r="U5" s="116">
        <v>16.5</v>
      </c>
      <c r="V5" s="34">
        <v>16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31.5">
      <c r="A6" s="27" t="s">
        <v>578</v>
      </c>
      <c r="B6" s="19">
        <v>95.4</v>
      </c>
      <c r="C6" s="24">
        <v>90</v>
      </c>
      <c r="D6" s="22">
        <v>85.1</v>
      </c>
      <c r="E6" s="22">
        <v>77.1</v>
      </c>
      <c r="F6" s="22">
        <v>75.8</v>
      </c>
      <c r="G6" s="22">
        <v>73.2</v>
      </c>
      <c r="H6" s="22">
        <v>70.2</v>
      </c>
      <c r="I6" s="22">
        <v>66.2</v>
      </c>
      <c r="J6" s="22">
        <v>67.7</v>
      </c>
      <c r="K6" s="22">
        <v>66.9</v>
      </c>
      <c r="L6" s="22">
        <v>66.8</v>
      </c>
      <c r="M6" s="22">
        <v>64.9</v>
      </c>
      <c r="N6" s="22">
        <v>64.1</v>
      </c>
      <c r="O6" s="22">
        <v>61.5</v>
      </c>
      <c r="P6" s="22">
        <v>61.3</v>
      </c>
      <c r="Q6" s="22">
        <v>62.2</v>
      </c>
      <c r="R6" s="22">
        <v>62.5</v>
      </c>
      <c r="S6" s="22">
        <v>62.9</v>
      </c>
      <c r="T6" s="19">
        <v>57.7</v>
      </c>
      <c r="U6" s="116">
        <v>59.5</v>
      </c>
      <c r="V6" s="45">
        <v>59.5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44.25">
      <c r="A7" s="27" t="s">
        <v>579</v>
      </c>
      <c r="B7" s="19">
        <v>20.9</v>
      </c>
      <c r="C7" s="22">
        <v>19.4</v>
      </c>
      <c r="D7" s="24">
        <v>17</v>
      </c>
      <c r="E7" s="22">
        <v>15.3</v>
      </c>
      <c r="F7" s="22">
        <v>14.6</v>
      </c>
      <c r="G7" s="22">
        <v>13.6</v>
      </c>
      <c r="H7" s="24">
        <v>12</v>
      </c>
      <c r="I7" s="22">
        <v>11.1</v>
      </c>
      <c r="J7" s="22">
        <v>11.3</v>
      </c>
      <c r="K7" s="22">
        <v>10.6</v>
      </c>
      <c r="L7" s="22">
        <v>10.1</v>
      </c>
      <c r="M7" s="22">
        <v>9.4</v>
      </c>
      <c r="N7" s="22">
        <v>9.4</v>
      </c>
      <c r="O7" s="22">
        <v>8.5</v>
      </c>
      <c r="P7" s="22">
        <v>8.5</v>
      </c>
      <c r="Q7" s="22">
        <v>8.8</v>
      </c>
      <c r="R7" s="24">
        <v>9</v>
      </c>
      <c r="S7" s="22">
        <v>8.5</v>
      </c>
      <c r="T7" s="19">
        <v>8.4</v>
      </c>
      <c r="U7" s="122">
        <v>8.2</v>
      </c>
      <c r="V7" s="45">
        <v>8.1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28.5">
      <c r="A8" s="27" t="s">
        <v>2131</v>
      </c>
      <c r="B8" s="19">
        <v>52.8</v>
      </c>
      <c r="C8" s="22">
        <v>48.5</v>
      </c>
      <c r="D8" s="24">
        <v>46</v>
      </c>
      <c r="E8" s="22">
        <v>40.8</v>
      </c>
      <c r="F8" s="22">
        <v>39.7</v>
      </c>
      <c r="G8" s="22">
        <v>38.9</v>
      </c>
      <c r="H8" s="22">
        <v>38.4</v>
      </c>
      <c r="I8" s="24">
        <v>37</v>
      </c>
      <c r="J8" s="22">
        <v>39.1</v>
      </c>
      <c r="K8" s="22">
        <v>38.8</v>
      </c>
      <c r="L8" s="22">
        <v>39.2</v>
      </c>
      <c r="M8" s="22">
        <v>38.2</v>
      </c>
      <c r="N8" s="22">
        <v>37.6</v>
      </c>
      <c r="O8" s="22">
        <v>36.3</v>
      </c>
      <c r="P8" s="22">
        <v>36.5</v>
      </c>
      <c r="Q8" s="22">
        <v>37.3</v>
      </c>
      <c r="R8" s="24">
        <v>38</v>
      </c>
      <c r="S8" s="22">
        <v>39.1</v>
      </c>
      <c r="T8" s="19">
        <v>34.9</v>
      </c>
      <c r="U8" s="116">
        <v>36.4</v>
      </c>
      <c r="V8" s="45">
        <v>35.9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28.5">
      <c r="A9" s="27" t="s">
        <v>1077</v>
      </c>
      <c r="B9" s="19">
        <v>14.7</v>
      </c>
      <c r="C9" s="22">
        <v>14.7</v>
      </c>
      <c r="D9" s="22">
        <v>14.6</v>
      </c>
      <c r="E9" s="22">
        <v>14.3</v>
      </c>
      <c r="F9" s="22">
        <v>14.2</v>
      </c>
      <c r="G9" s="24">
        <v>14</v>
      </c>
      <c r="H9" s="22">
        <v>13.6</v>
      </c>
      <c r="I9" s="22">
        <v>13.7</v>
      </c>
      <c r="J9" s="22">
        <v>13.3</v>
      </c>
      <c r="K9" s="22">
        <v>13.6</v>
      </c>
      <c r="L9" s="22">
        <v>13.6</v>
      </c>
      <c r="M9" s="22">
        <v>13.6</v>
      </c>
      <c r="N9" s="31">
        <v>13.2</v>
      </c>
      <c r="O9" s="22">
        <v>12.8</v>
      </c>
      <c r="P9" s="22">
        <v>12.3</v>
      </c>
      <c r="Q9" s="24">
        <v>12</v>
      </c>
      <c r="R9" s="22">
        <v>11.6</v>
      </c>
      <c r="S9" s="22">
        <v>11.3</v>
      </c>
      <c r="T9" s="19">
        <v>10.6</v>
      </c>
      <c r="U9" s="95">
        <v>9.6</v>
      </c>
      <c r="V9" s="45">
        <v>9.4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8.5">
      <c r="A10" s="27" t="s">
        <v>1381</v>
      </c>
      <c r="B10" s="19">
        <v>171.9</v>
      </c>
      <c r="C10" s="22">
        <v>163.8</v>
      </c>
      <c r="D10" s="22">
        <v>153.6</v>
      </c>
      <c r="E10" s="22">
        <v>139.3</v>
      </c>
      <c r="F10" s="22">
        <v>137.8</v>
      </c>
      <c r="G10" s="22">
        <v>132.8</v>
      </c>
      <c r="H10" s="22">
        <v>128.9</v>
      </c>
      <c r="I10" s="22">
        <v>123.4</v>
      </c>
      <c r="J10" s="22">
        <v>127.2</v>
      </c>
      <c r="K10" s="22">
        <v>133.5</v>
      </c>
      <c r="L10" s="22">
        <v>133.2</v>
      </c>
      <c r="M10" s="22">
        <v>133.8</v>
      </c>
      <c r="N10" s="22">
        <v>135.6</v>
      </c>
      <c r="O10" s="24">
        <v>135</v>
      </c>
      <c r="P10" s="22">
        <v>135.5</v>
      </c>
      <c r="Q10" s="22">
        <v>142.6</v>
      </c>
      <c r="R10" s="22">
        <v>144.4</v>
      </c>
      <c r="S10" s="22">
        <v>143.5</v>
      </c>
      <c r="T10" s="19">
        <v>136.8</v>
      </c>
      <c r="U10" s="122">
        <v>140.7</v>
      </c>
      <c r="V10" s="45">
        <v>141.6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5.75">
      <c r="A11" s="27" t="s">
        <v>1382</v>
      </c>
      <c r="B11" s="19">
        <v>73.2</v>
      </c>
      <c r="C11" s="22">
        <v>70.6</v>
      </c>
      <c r="D11" s="22">
        <v>68.2</v>
      </c>
      <c r="E11" s="22">
        <v>60.2</v>
      </c>
      <c r="F11" s="22">
        <v>59.9</v>
      </c>
      <c r="G11" s="22">
        <v>58.9</v>
      </c>
      <c r="H11" s="22">
        <v>59.3</v>
      </c>
      <c r="I11" s="22">
        <v>55.7</v>
      </c>
      <c r="J11" s="22">
        <v>54.8</v>
      </c>
      <c r="K11" s="22">
        <v>55.6</v>
      </c>
      <c r="L11" s="22">
        <v>54.7</v>
      </c>
      <c r="M11" s="22">
        <v>54.7</v>
      </c>
      <c r="N11" s="22">
        <v>52.3</v>
      </c>
      <c r="O11" s="22">
        <v>51.3</v>
      </c>
      <c r="P11" s="22">
        <v>50.9</v>
      </c>
      <c r="Q11" s="22">
        <v>51.4</v>
      </c>
      <c r="R11" s="22">
        <v>51.4</v>
      </c>
      <c r="S11" s="22">
        <v>52.1</v>
      </c>
      <c r="T11" s="19">
        <v>47.7</v>
      </c>
      <c r="U11" s="116">
        <v>49.2</v>
      </c>
      <c r="V11" s="45">
        <v>48.1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38.25">
      <c r="A12" s="27" t="s">
        <v>1294</v>
      </c>
      <c r="B12" s="19">
        <v>31.8</v>
      </c>
      <c r="C12" s="22">
        <v>28.2</v>
      </c>
      <c r="D12" s="22">
        <v>24.8</v>
      </c>
      <c r="E12" s="22">
        <v>21.9</v>
      </c>
      <c r="F12" s="22">
        <v>21.3</v>
      </c>
      <c r="G12" s="22">
        <v>20.3</v>
      </c>
      <c r="H12" s="22">
        <v>19.3</v>
      </c>
      <c r="I12" s="22">
        <v>18.7</v>
      </c>
      <c r="J12" s="22">
        <v>18.5</v>
      </c>
      <c r="K12" s="22">
        <v>18.8</v>
      </c>
      <c r="L12" s="22">
        <v>19.1</v>
      </c>
      <c r="M12" s="22">
        <v>19.5</v>
      </c>
      <c r="N12" s="22">
        <v>19.8</v>
      </c>
      <c r="O12" s="22">
        <v>20.5</v>
      </c>
      <c r="P12" s="22">
        <v>20.4</v>
      </c>
      <c r="Q12" s="22">
        <v>20.6</v>
      </c>
      <c r="R12" s="22">
        <v>20.6</v>
      </c>
      <c r="S12" s="22">
        <v>20.1</v>
      </c>
      <c r="T12" s="28">
        <v>19</v>
      </c>
      <c r="U12" s="19">
        <v>19.1</v>
      </c>
      <c r="V12" s="45">
        <v>19.2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41.25">
      <c r="A13" s="27" t="s">
        <v>1383</v>
      </c>
      <c r="B13" s="19">
        <v>17.3</v>
      </c>
      <c r="C13" s="24">
        <v>22</v>
      </c>
      <c r="D13" s="24">
        <v>19</v>
      </c>
      <c r="E13" s="22">
        <v>13.5</v>
      </c>
      <c r="F13" s="24">
        <v>11</v>
      </c>
      <c r="G13" s="24">
        <v>11</v>
      </c>
      <c r="H13" s="22">
        <v>11.3</v>
      </c>
      <c r="I13" s="22">
        <v>11.8</v>
      </c>
      <c r="J13" s="22">
        <v>12.2</v>
      </c>
      <c r="K13" s="22">
        <v>13.5</v>
      </c>
      <c r="L13" s="22">
        <v>14.2</v>
      </c>
      <c r="M13" s="22">
        <v>14.4</v>
      </c>
      <c r="N13" s="22">
        <v>14.8</v>
      </c>
      <c r="O13" s="22">
        <v>15.3</v>
      </c>
      <c r="P13" s="22">
        <v>15.4</v>
      </c>
      <c r="Q13" s="22">
        <v>14.7</v>
      </c>
      <c r="R13" s="22">
        <v>14.7</v>
      </c>
      <c r="S13" s="22">
        <v>13.6</v>
      </c>
      <c r="T13" s="19">
        <v>13.5</v>
      </c>
      <c r="U13" s="45">
        <v>13.1</v>
      </c>
      <c r="V13" s="45">
        <v>13.3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5.5">
      <c r="A14" s="27" t="s">
        <v>1295</v>
      </c>
      <c r="B14" s="19">
        <v>111.8</v>
      </c>
      <c r="C14" s="22">
        <v>94.9</v>
      </c>
      <c r="D14" s="22">
        <v>85.1</v>
      </c>
      <c r="E14" s="22">
        <v>70.7</v>
      </c>
      <c r="F14" s="22">
        <v>70.4</v>
      </c>
      <c r="G14" s="22">
        <v>64.9</v>
      </c>
      <c r="H14" s="22">
        <v>64.8</v>
      </c>
      <c r="I14" s="24">
        <v>59</v>
      </c>
      <c r="J14" s="22">
        <v>61.1</v>
      </c>
      <c r="K14" s="22">
        <v>66.5</v>
      </c>
      <c r="L14" s="22">
        <v>61.1</v>
      </c>
      <c r="M14" s="24">
        <v>57</v>
      </c>
      <c r="N14" s="22">
        <v>57.5</v>
      </c>
      <c r="O14" s="22">
        <v>56.3</v>
      </c>
      <c r="P14" s="22">
        <v>58.8</v>
      </c>
      <c r="Q14" s="22">
        <v>61.1</v>
      </c>
      <c r="R14" s="22">
        <v>61.3</v>
      </c>
      <c r="S14" s="22">
        <v>60.2</v>
      </c>
      <c r="T14" s="19">
        <v>53.3</v>
      </c>
      <c r="U14" s="19">
        <v>59.5</v>
      </c>
      <c r="V14" s="45">
        <v>59.2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51">
      <c r="A15" s="27" t="s">
        <v>1316</v>
      </c>
      <c r="B15" s="19">
        <v>77.9</v>
      </c>
      <c r="C15" s="22">
        <v>77.1</v>
      </c>
      <c r="D15" s="22">
        <v>77.4</v>
      </c>
      <c r="E15" s="22">
        <v>76.3</v>
      </c>
      <c r="F15" s="22">
        <v>76.8</v>
      </c>
      <c r="G15" s="22">
        <v>76.2</v>
      </c>
      <c r="H15" s="24">
        <v>77</v>
      </c>
      <c r="I15" s="24">
        <v>76</v>
      </c>
      <c r="J15" s="22">
        <v>76.7</v>
      </c>
      <c r="K15" s="22">
        <v>77.9</v>
      </c>
      <c r="L15" s="22">
        <v>76.2</v>
      </c>
      <c r="M15" s="22">
        <v>74.5</v>
      </c>
      <c r="N15" s="22">
        <v>74.4</v>
      </c>
      <c r="O15" s="22">
        <v>73.3</v>
      </c>
      <c r="P15" s="22">
        <v>74.2</v>
      </c>
      <c r="Q15" s="22">
        <v>74.8</v>
      </c>
      <c r="R15" s="22">
        <v>74.8</v>
      </c>
      <c r="S15" s="24">
        <v>75</v>
      </c>
      <c r="T15" s="19">
        <v>73.7</v>
      </c>
      <c r="U15" s="19">
        <v>75.7</v>
      </c>
      <c r="V15" s="45">
        <v>75.5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38.25">
      <c r="A16" s="27" t="s">
        <v>1317</v>
      </c>
      <c r="B16" s="19">
        <v>6.4</v>
      </c>
      <c r="C16" s="22">
        <v>5.6</v>
      </c>
      <c r="D16" s="22">
        <v>4.7</v>
      </c>
      <c r="E16" s="22">
        <v>3.9</v>
      </c>
      <c r="F16" s="22">
        <v>3.6</v>
      </c>
      <c r="G16" s="22">
        <v>3.2</v>
      </c>
      <c r="H16" s="24">
        <v>3</v>
      </c>
      <c r="I16" s="22">
        <v>2.9</v>
      </c>
      <c r="J16" s="22">
        <v>2.8</v>
      </c>
      <c r="K16" s="24">
        <v>3</v>
      </c>
      <c r="L16" s="24">
        <v>3</v>
      </c>
      <c r="M16" s="22">
        <v>2.9</v>
      </c>
      <c r="N16" s="22">
        <v>2.9</v>
      </c>
      <c r="O16" s="22">
        <v>2.9</v>
      </c>
      <c r="P16" s="22">
        <v>2.8</v>
      </c>
      <c r="Q16" s="22">
        <v>2.8</v>
      </c>
      <c r="R16" s="22">
        <v>2.7</v>
      </c>
      <c r="S16" s="22">
        <v>2.7</v>
      </c>
      <c r="T16" s="19">
        <v>2.3</v>
      </c>
      <c r="U16" s="19">
        <v>2.4</v>
      </c>
      <c r="V16" s="45">
        <v>2.3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41.25" customHeight="1">
      <c r="A17" s="27" t="s">
        <v>1318</v>
      </c>
      <c r="B17" s="19">
        <v>25.4</v>
      </c>
      <c r="C17" s="22">
        <v>22.6</v>
      </c>
      <c r="D17" s="24">
        <v>20</v>
      </c>
      <c r="E17" s="22">
        <v>18.1</v>
      </c>
      <c r="F17" s="22">
        <v>17.7</v>
      </c>
      <c r="G17" s="24">
        <v>17</v>
      </c>
      <c r="H17" s="22">
        <v>16.3</v>
      </c>
      <c r="I17" s="22">
        <v>15.8</v>
      </c>
      <c r="J17" s="22">
        <v>15.8</v>
      </c>
      <c r="K17" s="22">
        <v>15.8</v>
      </c>
      <c r="L17" s="22">
        <v>16.1</v>
      </c>
      <c r="M17" s="22">
        <v>16.6</v>
      </c>
      <c r="N17" s="22">
        <v>16.9</v>
      </c>
      <c r="O17" s="22">
        <v>17.6</v>
      </c>
      <c r="P17" s="22">
        <v>17.6</v>
      </c>
      <c r="Q17" s="22">
        <v>17.7</v>
      </c>
      <c r="R17" s="22">
        <v>17.9</v>
      </c>
      <c r="S17" s="22">
        <v>17.4</v>
      </c>
      <c r="T17" s="19">
        <v>16.7</v>
      </c>
      <c r="U17" s="19">
        <v>16.7</v>
      </c>
      <c r="V17" s="45">
        <v>16.9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25.5">
      <c r="A18" s="27" t="s">
        <v>1319</v>
      </c>
      <c r="B18" s="19">
        <v>9.2</v>
      </c>
      <c r="C18" s="22">
        <v>8.2</v>
      </c>
      <c r="D18" s="22">
        <v>7.2</v>
      </c>
      <c r="E18" s="22">
        <v>6.5</v>
      </c>
      <c r="F18" s="22">
        <v>6.4</v>
      </c>
      <c r="G18" s="22">
        <v>6.2</v>
      </c>
      <c r="H18" s="24">
        <v>6</v>
      </c>
      <c r="I18" s="22">
        <v>5.7</v>
      </c>
      <c r="J18" s="22">
        <v>5.5</v>
      </c>
      <c r="K18" s="22">
        <v>5.4</v>
      </c>
      <c r="L18" s="22">
        <v>5.3</v>
      </c>
      <c r="M18" s="24">
        <v>5</v>
      </c>
      <c r="N18" s="24">
        <v>5</v>
      </c>
      <c r="O18" s="22">
        <v>4.8</v>
      </c>
      <c r="P18" s="22">
        <v>4.7</v>
      </c>
      <c r="Q18" s="22">
        <v>4.8</v>
      </c>
      <c r="R18" s="22">
        <v>4.6</v>
      </c>
      <c r="S18" s="22">
        <v>4.5</v>
      </c>
      <c r="T18" s="19">
        <v>4.4</v>
      </c>
      <c r="U18" s="19">
        <v>4.4</v>
      </c>
      <c r="V18" s="45">
        <v>4.3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28.5">
      <c r="A19" s="27" t="s">
        <v>1384</v>
      </c>
      <c r="B19" s="28">
        <v>3</v>
      </c>
      <c r="C19" s="22">
        <v>2.7</v>
      </c>
      <c r="D19" s="22">
        <v>2.5</v>
      </c>
      <c r="E19" s="22">
        <v>2.1</v>
      </c>
      <c r="F19" s="24">
        <v>2</v>
      </c>
      <c r="G19" s="22">
        <v>1.9</v>
      </c>
      <c r="H19" s="22">
        <v>1.8</v>
      </c>
      <c r="I19" s="22">
        <v>1.8</v>
      </c>
      <c r="J19" s="22">
        <v>1.7</v>
      </c>
      <c r="K19" s="22">
        <v>1.7</v>
      </c>
      <c r="L19" s="22">
        <v>1.7</v>
      </c>
      <c r="M19" s="22">
        <v>1.6</v>
      </c>
      <c r="N19" s="22">
        <v>1.7</v>
      </c>
      <c r="O19" s="22">
        <v>1.6</v>
      </c>
      <c r="P19" s="22">
        <v>1.7</v>
      </c>
      <c r="Q19" s="22">
        <v>1.7</v>
      </c>
      <c r="R19" s="22">
        <v>1.7</v>
      </c>
      <c r="S19" s="22">
        <v>1.8</v>
      </c>
      <c r="T19" s="19">
        <v>1.7</v>
      </c>
      <c r="U19" s="19">
        <v>1.9</v>
      </c>
      <c r="V19" s="45">
        <v>1.9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25.5">
      <c r="A20" s="27" t="s">
        <v>1320</v>
      </c>
      <c r="B20" s="19">
        <v>7.6</v>
      </c>
      <c r="C20" s="22">
        <v>6.8</v>
      </c>
      <c r="D20" s="22">
        <v>5.9</v>
      </c>
      <c r="E20" s="22">
        <v>5.1</v>
      </c>
      <c r="F20" s="24">
        <v>5</v>
      </c>
      <c r="G20" s="22">
        <v>4.9</v>
      </c>
      <c r="H20" s="22">
        <v>4.7</v>
      </c>
      <c r="I20" s="22">
        <v>4.6</v>
      </c>
      <c r="J20" s="22">
        <v>4.7</v>
      </c>
      <c r="K20" s="24">
        <v>5</v>
      </c>
      <c r="L20" s="22">
        <v>5.1</v>
      </c>
      <c r="M20" s="22">
        <v>5.9</v>
      </c>
      <c r="N20" s="22">
        <v>5.9</v>
      </c>
      <c r="O20" s="22">
        <v>6.8</v>
      </c>
      <c r="P20" s="22">
        <v>6.5</v>
      </c>
      <c r="Q20" s="22">
        <v>6.3</v>
      </c>
      <c r="R20" s="22">
        <v>6.4</v>
      </c>
      <c r="S20" s="22">
        <v>6.1</v>
      </c>
      <c r="T20" s="19">
        <v>5.5</v>
      </c>
      <c r="U20" s="19">
        <v>5.6</v>
      </c>
      <c r="V20" s="45">
        <v>5.8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25.5">
      <c r="A21" s="27" t="s">
        <v>1321</v>
      </c>
      <c r="B21" s="19">
        <v>3.5</v>
      </c>
      <c r="C21" s="22">
        <v>2.6</v>
      </c>
      <c r="D21" s="22">
        <v>2.4</v>
      </c>
      <c r="E21" s="22">
        <v>2.6</v>
      </c>
      <c r="F21" s="22">
        <v>2.7</v>
      </c>
      <c r="G21" s="22">
        <v>2.5</v>
      </c>
      <c r="H21" s="22">
        <v>2.6</v>
      </c>
      <c r="I21" s="22">
        <v>2.6</v>
      </c>
      <c r="J21" s="22">
        <v>2.8</v>
      </c>
      <c r="K21" s="22">
        <v>2.7</v>
      </c>
      <c r="L21" s="22">
        <v>2.7</v>
      </c>
      <c r="M21" s="22">
        <v>2.7</v>
      </c>
      <c r="N21" s="22">
        <v>2.8</v>
      </c>
      <c r="O21" s="22">
        <v>2.8</v>
      </c>
      <c r="P21" s="22">
        <v>2.9</v>
      </c>
      <c r="Q21" s="22">
        <v>2.8</v>
      </c>
      <c r="R21" s="24">
        <v>3</v>
      </c>
      <c r="S21" s="22">
        <v>3.2</v>
      </c>
      <c r="T21" s="19">
        <v>3.3</v>
      </c>
      <c r="U21" s="19">
        <v>3.1</v>
      </c>
      <c r="V21" s="45">
        <v>3.1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38.25">
      <c r="A22" s="27" t="s">
        <v>1230</v>
      </c>
      <c r="B22" s="16">
        <v>1.7</v>
      </c>
      <c r="C22" s="22">
        <v>1.6</v>
      </c>
      <c r="D22" s="22">
        <v>1.6</v>
      </c>
      <c r="E22" s="22">
        <v>1.2</v>
      </c>
      <c r="F22" s="22">
        <v>1.1</v>
      </c>
      <c r="G22" s="22">
        <v>1.2</v>
      </c>
      <c r="H22" s="24">
        <v>1</v>
      </c>
      <c r="I22" s="22">
        <v>0.9</v>
      </c>
      <c r="J22" s="22">
        <v>0.8</v>
      </c>
      <c r="K22" s="22">
        <v>0.9</v>
      </c>
      <c r="L22" s="22">
        <v>1.1</v>
      </c>
      <c r="M22" s="22">
        <v>1.2</v>
      </c>
      <c r="N22" s="22">
        <v>1.4</v>
      </c>
      <c r="O22" s="22">
        <v>1.4</v>
      </c>
      <c r="P22" s="22">
        <v>1.7</v>
      </c>
      <c r="Q22" s="22">
        <v>1.9</v>
      </c>
      <c r="R22" s="22">
        <v>1.9</v>
      </c>
      <c r="S22" s="22">
        <v>1.5</v>
      </c>
      <c r="T22" s="19">
        <v>1.5</v>
      </c>
      <c r="U22" s="19">
        <v>1.6</v>
      </c>
      <c r="V22" s="45">
        <v>1.6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38.25">
      <c r="A23" s="29" t="s">
        <v>1322</v>
      </c>
      <c r="B23" s="19">
        <v>60.1</v>
      </c>
      <c r="C23" s="22">
        <v>49.5</v>
      </c>
      <c r="D23" s="22">
        <v>44.6</v>
      </c>
      <c r="E23" s="22">
        <v>35.6</v>
      </c>
      <c r="F23" s="22">
        <v>36.8</v>
      </c>
      <c r="G23" s="24">
        <v>33</v>
      </c>
      <c r="H23" s="22">
        <v>32.9</v>
      </c>
      <c r="I23" s="22">
        <v>27.5</v>
      </c>
      <c r="J23" s="22">
        <v>30.7</v>
      </c>
      <c r="K23" s="22">
        <v>33.6</v>
      </c>
      <c r="L23" s="22">
        <v>28.6</v>
      </c>
      <c r="M23" s="22">
        <v>28.1</v>
      </c>
      <c r="N23" s="22">
        <v>28.5</v>
      </c>
      <c r="O23" s="22">
        <v>27.8</v>
      </c>
      <c r="P23" s="22">
        <v>29.7</v>
      </c>
      <c r="Q23" s="22">
        <v>29.9</v>
      </c>
      <c r="R23" s="22">
        <v>31.3</v>
      </c>
      <c r="S23" s="22">
        <v>29.4</v>
      </c>
      <c r="T23" s="19">
        <v>24.3</v>
      </c>
      <c r="U23" s="19">
        <v>27.6</v>
      </c>
      <c r="V23" s="45">
        <v>29.2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63.75">
      <c r="A24" s="29" t="s">
        <v>1323</v>
      </c>
      <c r="B24" s="19">
        <v>54</v>
      </c>
      <c r="C24" s="22">
        <v>52</v>
      </c>
      <c r="D24" s="22">
        <v>52</v>
      </c>
      <c r="E24" s="22">
        <v>50</v>
      </c>
      <c r="F24" s="22">
        <v>52</v>
      </c>
      <c r="G24" s="22">
        <v>51</v>
      </c>
      <c r="H24" s="22">
        <v>51</v>
      </c>
      <c r="I24" s="22">
        <v>47</v>
      </c>
      <c r="J24" s="22">
        <v>50</v>
      </c>
      <c r="K24" s="22">
        <v>51</v>
      </c>
      <c r="L24" s="22">
        <v>47</v>
      </c>
      <c r="M24" s="22">
        <v>49</v>
      </c>
      <c r="N24" s="22">
        <v>50</v>
      </c>
      <c r="O24" s="22">
        <v>50</v>
      </c>
      <c r="P24" s="22">
        <v>51</v>
      </c>
      <c r="Q24" s="22">
        <v>49</v>
      </c>
      <c r="R24" s="22">
        <v>51</v>
      </c>
      <c r="S24" s="22">
        <v>49</v>
      </c>
      <c r="T24" s="19">
        <v>46</v>
      </c>
      <c r="U24" s="19">
        <v>46</v>
      </c>
      <c r="V24" s="45">
        <v>49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28.5">
      <c r="A25" s="29" t="s">
        <v>1385</v>
      </c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v>2037.6</v>
      </c>
      <c r="N25" s="22">
        <v>2613.5</v>
      </c>
      <c r="O25" s="22">
        <v>2644.3</v>
      </c>
      <c r="P25" s="22">
        <v>3035.5</v>
      </c>
      <c r="Q25" s="22">
        <v>3519.4</v>
      </c>
      <c r="R25" s="22">
        <v>3899.3</v>
      </c>
      <c r="S25" s="22">
        <v>3876.9</v>
      </c>
      <c r="T25" s="30">
        <v>3505</v>
      </c>
      <c r="U25" s="45">
        <v>3734.7</v>
      </c>
      <c r="V25" s="45">
        <v>4303.3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28.5">
      <c r="A26" s="29" t="s">
        <v>1386</v>
      </c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>
        <v>210.6</v>
      </c>
      <c r="N26" s="22">
        <v>287.3</v>
      </c>
      <c r="O26" s="22">
        <v>142.8</v>
      </c>
      <c r="P26" s="22">
        <v>142.5</v>
      </c>
      <c r="Q26" s="24">
        <v>140</v>
      </c>
      <c r="R26" s="22">
        <v>287.7</v>
      </c>
      <c r="S26" s="22">
        <v>122.9</v>
      </c>
      <c r="T26" s="30">
        <v>141</v>
      </c>
      <c r="U26" s="19">
        <v>114.4</v>
      </c>
      <c r="V26" s="45">
        <v>120.2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28.5">
      <c r="A27" s="29" t="s">
        <v>1387</v>
      </c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>
        <v>1215.9</v>
      </c>
      <c r="N27" s="22">
        <v>1342.7</v>
      </c>
      <c r="O27" s="22">
        <v>1140.9</v>
      </c>
      <c r="P27" s="22">
        <v>1265.7</v>
      </c>
      <c r="Q27" s="22">
        <v>1395.8</v>
      </c>
      <c r="R27" s="22">
        <v>2257.4</v>
      </c>
      <c r="S27" s="22">
        <v>1960.7</v>
      </c>
      <c r="T27" s="31">
        <v>1661.4</v>
      </c>
      <c r="U27" s="45">
        <v>1738.1</v>
      </c>
      <c r="V27" s="45">
        <v>1990.7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25.5">
      <c r="A28" s="29" t="s">
        <v>1324</v>
      </c>
      <c r="B28" s="19">
        <v>76</v>
      </c>
      <c r="C28" s="22">
        <v>79</v>
      </c>
      <c r="D28" s="22">
        <v>85</v>
      </c>
      <c r="E28" s="22">
        <v>90</v>
      </c>
      <c r="F28" s="22">
        <v>94</v>
      </c>
      <c r="G28" s="22">
        <v>94</v>
      </c>
      <c r="H28" s="22">
        <v>95</v>
      </c>
      <c r="I28" s="22">
        <v>99</v>
      </c>
      <c r="J28" s="22">
        <v>99</v>
      </c>
      <c r="K28" s="22">
        <v>100</v>
      </c>
      <c r="L28" s="22">
        <v>100</v>
      </c>
      <c r="M28" s="22">
        <v>100</v>
      </c>
      <c r="N28" s="22">
        <v>100</v>
      </c>
      <c r="O28" s="22">
        <v>100</v>
      </c>
      <c r="P28" s="22">
        <v>100</v>
      </c>
      <c r="Q28" s="22">
        <v>100</v>
      </c>
      <c r="R28" s="22">
        <v>101</v>
      </c>
      <c r="S28" s="22">
        <v>101</v>
      </c>
      <c r="T28" s="19">
        <v>101</v>
      </c>
      <c r="U28" s="19">
        <v>101</v>
      </c>
      <c r="V28" s="45">
        <v>102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2.75">
      <c r="A29" s="32" t="s">
        <v>836</v>
      </c>
      <c r="B29" s="19">
        <v>19.9</v>
      </c>
      <c r="C29" s="22">
        <v>20.4</v>
      </c>
      <c r="D29" s="22">
        <v>28.7</v>
      </c>
      <c r="E29" s="22">
        <v>29.5</v>
      </c>
      <c r="F29" s="22">
        <v>30.2</v>
      </c>
      <c r="G29" s="24">
        <v>31</v>
      </c>
      <c r="H29" s="22">
        <v>31.1</v>
      </c>
      <c r="I29" s="22">
        <v>33.2</v>
      </c>
      <c r="J29" s="22">
        <v>33.3</v>
      </c>
      <c r="K29" s="22">
        <v>33.3</v>
      </c>
      <c r="L29" s="22">
        <v>33.7</v>
      </c>
      <c r="M29" s="22">
        <v>33.7</v>
      </c>
      <c r="N29" s="22">
        <v>33.7</v>
      </c>
      <c r="O29" s="22">
        <v>33.7</v>
      </c>
      <c r="P29" s="22">
        <v>33.7</v>
      </c>
      <c r="Q29" s="22">
        <v>33.7</v>
      </c>
      <c r="R29" s="22">
        <v>33.8</v>
      </c>
      <c r="S29" s="22">
        <v>33.8</v>
      </c>
      <c r="T29" s="19">
        <v>33.8</v>
      </c>
      <c r="U29" s="19">
        <v>33.8</v>
      </c>
      <c r="V29" s="45">
        <v>33.8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29" t="s">
        <v>1325</v>
      </c>
      <c r="B30" s="19">
        <v>16</v>
      </c>
      <c r="C30" s="22">
        <v>22</v>
      </c>
      <c r="D30" s="22">
        <v>25</v>
      </c>
      <c r="E30" s="22">
        <v>28</v>
      </c>
      <c r="F30" s="22">
        <v>30</v>
      </c>
      <c r="G30" s="22">
        <v>31</v>
      </c>
      <c r="H30" s="22">
        <v>32</v>
      </c>
      <c r="I30" s="22">
        <v>34</v>
      </c>
      <c r="J30" s="22">
        <v>35</v>
      </c>
      <c r="K30" s="22">
        <v>35</v>
      </c>
      <c r="L30" s="22">
        <v>35</v>
      </c>
      <c r="M30" s="22">
        <v>35</v>
      </c>
      <c r="N30" s="22">
        <v>35</v>
      </c>
      <c r="O30" s="22">
        <v>35</v>
      </c>
      <c r="P30" s="22">
        <v>35</v>
      </c>
      <c r="Q30" s="22">
        <v>35</v>
      </c>
      <c r="R30" s="22">
        <v>35</v>
      </c>
      <c r="S30" s="22">
        <v>39</v>
      </c>
      <c r="T30" s="19">
        <v>40</v>
      </c>
      <c r="U30" s="19">
        <v>40</v>
      </c>
      <c r="V30" s="45">
        <v>41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2.75" customHeight="1">
      <c r="A31" s="32" t="s">
        <v>836</v>
      </c>
      <c r="B31" s="19">
        <v>3.4</v>
      </c>
      <c r="C31" s="24">
        <v>4</v>
      </c>
      <c r="D31" s="22">
        <v>4.3</v>
      </c>
      <c r="E31" s="22">
        <v>6.2</v>
      </c>
      <c r="F31" s="22">
        <v>6.3</v>
      </c>
      <c r="G31" s="22">
        <v>6.3</v>
      </c>
      <c r="H31" s="22">
        <v>6.4</v>
      </c>
      <c r="I31" s="22">
        <v>6.6</v>
      </c>
      <c r="J31" s="22">
        <v>6.7</v>
      </c>
      <c r="K31" s="22">
        <v>6.8</v>
      </c>
      <c r="L31" s="22">
        <v>6.9</v>
      </c>
      <c r="M31" s="22">
        <v>6.9</v>
      </c>
      <c r="N31" s="22">
        <v>6.9</v>
      </c>
      <c r="O31" s="22">
        <v>6.9</v>
      </c>
      <c r="P31" s="22">
        <v>6.9</v>
      </c>
      <c r="Q31" s="22">
        <v>6.9</v>
      </c>
      <c r="R31" s="22">
        <v>6.9</v>
      </c>
      <c r="S31" s="22">
        <v>7.3</v>
      </c>
      <c r="T31" s="19">
        <v>7.8</v>
      </c>
      <c r="U31" s="19">
        <v>7.8</v>
      </c>
      <c r="V31" s="45">
        <v>9.2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8.75" customHeight="1">
      <c r="A32" s="487" t="s">
        <v>964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ht="25.5" customHeight="1">
      <c r="A33" s="483" t="s">
        <v>402</v>
      </c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0"/>
      <c r="T33" s="480"/>
      <c r="U33" s="485"/>
      <c r="V33" s="48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7.25" customHeight="1">
      <c r="A34" s="483" t="s">
        <v>1798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0"/>
      <c r="T34" s="480"/>
      <c r="U34" s="485"/>
      <c r="V34" s="485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8" customHeight="1">
      <c r="A35" s="483" t="s">
        <v>1498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0"/>
      <c r="T35" s="480"/>
      <c r="U35" s="485"/>
      <c r="V35" s="485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7.25" customHeight="1">
      <c r="A36" s="483" t="s">
        <v>965</v>
      </c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0"/>
      <c r="T36" s="480"/>
      <c r="U36" s="485"/>
      <c r="V36" s="485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</sheetData>
  <mergeCells count="7">
    <mergeCell ref="A35:V35"/>
    <mergeCell ref="A36:V36"/>
    <mergeCell ref="A1:V1"/>
    <mergeCell ref="A33:V33"/>
    <mergeCell ref="A32:V32"/>
    <mergeCell ref="A34:V34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" sqref="W10"/>
    </sheetView>
  </sheetViews>
  <sheetFormatPr defaultColWidth="9.00390625" defaultRowHeight="12.75"/>
  <cols>
    <col min="1" max="1" width="33.125" style="0" customWidth="1"/>
    <col min="21" max="21" width="9.375" style="0" bestFit="1" customWidth="1"/>
    <col min="22" max="22" width="10.375" style="0" customWidth="1"/>
  </cols>
  <sheetData>
    <row r="1" spans="1:44" ht="12.75">
      <c r="A1" s="481" t="s">
        <v>416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3.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510" t="s">
        <v>492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spans="1:21" ht="25.5">
      <c r="A4" s="5" t="s">
        <v>1749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35"/>
    </row>
    <row r="5" spans="1:22" ht="38.25">
      <c r="A5" s="9" t="s">
        <v>1750</v>
      </c>
      <c r="B5" s="19">
        <v>4564</v>
      </c>
      <c r="C5" s="92">
        <v>4555</v>
      </c>
      <c r="D5" s="92">
        <v>4269</v>
      </c>
      <c r="E5" s="92">
        <v>3968</v>
      </c>
      <c r="F5" s="92">
        <v>4059</v>
      </c>
      <c r="G5" s="92">
        <v>4122</v>
      </c>
      <c r="H5" s="92">
        <v>4137</v>
      </c>
      <c r="I5" s="92">
        <v>4019</v>
      </c>
      <c r="J5" s="92">
        <v>4089</v>
      </c>
      <c r="K5" s="92">
        <v>4099</v>
      </c>
      <c r="L5" s="92">
        <v>4037</v>
      </c>
      <c r="M5" s="92">
        <v>3906</v>
      </c>
      <c r="N5" s="92">
        <v>3797</v>
      </c>
      <c r="O5" s="92">
        <v>3656</v>
      </c>
      <c r="P5" s="92">
        <v>3566</v>
      </c>
      <c r="Q5" s="92">
        <v>3622</v>
      </c>
      <c r="R5" s="92">
        <v>3957</v>
      </c>
      <c r="S5" s="92">
        <v>3666</v>
      </c>
      <c r="T5" s="11">
        <v>3536</v>
      </c>
      <c r="U5" s="11">
        <v>3492</v>
      </c>
      <c r="V5" s="19">
        <v>3682</v>
      </c>
    </row>
    <row r="6" spans="1:22" ht="45" customHeight="1">
      <c r="A6" s="9" t="s">
        <v>1751</v>
      </c>
      <c r="B6" s="19">
        <v>594</v>
      </c>
      <c r="C6" s="92">
        <v>746</v>
      </c>
      <c r="D6" s="92">
        <v>767</v>
      </c>
      <c r="E6" s="92">
        <v>783</v>
      </c>
      <c r="F6" s="92">
        <v>807</v>
      </c>
      <c r="G6" s="92">
        <v>824</v>
      </c>
      <c r="H6" s="92">
        <v>829</v>
      </c>
      <c r="I6" s="92">
        <v>799</v>
      </c>
      <c r="J6" s="92">
        <v>805</v>
      </c>
      <c r="K6" s="92">
        <v>831</v>
      </c>
      <c r="L6" s="92">
        <v>845</v>
      </c>
      <c r="M6" s="92">
        <v>835</v>
      </c>
      <c r="N6" s="92">
        <v>839</v>
      </c>
      <c r="O6" s="92">
        <v>838</v>
      </c>
      <c r="P6" s="92">
        <v>837</v>
      </c>
      <c r="Q6" s="92">
        <v>851</v>
      </c>
      <c r="R6" s="92">
        <v>891</v>
      </c>
      <c r="S6" s="92">
        <v>865</v>
      </c>
      <c r="T6" s="11">
        <v>864</v>
      </c>
      <c r="U6" s="11">
        <v>857</v>
      </c>
      <c r="V6" s="19">
        <v>873</v>
      </c>
    </row>
    <row r="7" spans="1:22" ht="17.25" customHeight="1">
      <c r="A7" s="479" t="s">
        <v>2169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85"/>
    </row>
    <row r="8" ht="14.25" customHeight="1">
      <c r="A8" s="8" t="s">
        <v>2170</v>
      </c>
    </row>
    <row r="9" spans="1:22" ht="38.25">
      <c r="A9" s="9" t="s">
        <v>2171</v>
      </c>
      <c r="B9" s="19">
        <v>1677784</v>
      </c>
      <c r="C9" s="92">
        <v>1532618</v>
      </c>
      <c r="D9" s="92">
        <v>1315008</v>
      </c>
      <c r="E9" s="92">
        <v>1106250</v>
      </c>
      <c r="F9" s="92">
        <v>1061044</v>
      </c>
      <c r="G9" s="92">
        <v>990743</v>
      </c>
      <c r="H9" s="92">
        <v>934637</v>
      </c>
      <c r="I9" s="92">
        <v>855190</v>
      </c>
      <c r="J9" s="92">
        <v>872363</v>
      </c>
      <c r="K9" s="92">
        <v>887729</v>
      </c>
      <c r="L9" s="92">
        <v>885568</v>
      </c>
      <c r="M9" s="92">
        <v>870878</v>
      </c>
      <c r="N9" s="92">
        <v>858470</v>
      </c>
      <c r="O9" s="92">
        <v>839338</v>
      </c>
      <c r="P9" s="92">
        <v>813207</v>
      </c>
      <c r="Q9" s="92">
        <v>807066</v>
      </c>
      <c r="R9" s="92">
        <v>801135</v>
      </c>
      <c r="S9" s="92">
        <v>761252</v>
      </c>
      <c r="T9" s="11">
        <v>742433</v>
      </c>
      <c r="U9" s="11">
        <v>736540</v>
      </c>
      <c r="V9" s="19">
        <v>735273</v>
      </c>
    </row>
    <row r="10" spans="1:22" ht="12.75">
      <c r="A10" s="9" t="s">
        <v>2172</v>
      </c>
      <c r="B10" s="19">
        <v>1079088</v>
      </c>
      <c r="C10" s="92">
        <v>804043</v>
      </c>
      <c r="D10" s="92">
        <v>644881</v>
      </c>
      <c r="E10" s="92">
        <v>525319</v>
      </c>
      <c r="F10" s="92">
        <v>518690</v>
      </c>
      <c r="G10" s="92">
        <v>484796</v>
      </c>
      <c r="H10" s="92">
        <v>455108</v>
      </c>
      <c r="I10" s="92">
        <v>416958</v>
      </c>
      <c r="J10" s="92">
        <v>420212</v>
      </c>
      <c r="K10" s="92">
        <v>425954</v>
      </c>
      <c r="L10" s="92">
        <v>422176</v>
      </c>
      <c r="M10" s="92">
        <v>414676</v>
      </c>
      <c r="N10" s="92">
        <v>409775</v>
      </c>
      <c r="O10" s="92">
        <v>401425</v>
      </c>
      <c r="P10" s="92">
        <v>391121</v>
      </c>
      <c r="Q10" s="92">
        <v>388939</v>
      </c>
      <c r="R10" s="92">
        <v>392849</v>
      </c>
      <c r="S10" s="92">
        <v>375804</v>
      </c>
      <c r="T10" s="11">
        <v>369237</v>
      </c>
      <c r="U10" s="11">
        <v>368915</v>
      </c>
      <c r="V10" s="19">
        <v>374746</v>
      </c>
    </row>
    <row r="11" spans="1:22" ht="12.75">
      <c r="A11" s="8" t="s">
        <v>2173</v>
      </c>
      <c r="B11" s="77"/>
      <c r="T11" s="43"/>
      <c r="U11" s="11"/>
      <c r="V11" s="19"/>
    </row>
    <row r="12" spans="1:22" ht="25.5">
      <c r="A12" s="9" t="s">
        <v>2174</v>
      </c>
      <c r="B12" s="19">
        <v>1288</v>
      </c>
      <c r="C12" s="92">
        <v>1296</v>
      </c>
      <c r="D12" s="92">
        <v>1338</v>
      </c>
      <c r="E12" s="92">
        <v>1332</v>
      </c>
      <c r="F12" s="92">
        <v>1334</v>
      </c>
      <c r="G12" s="92">
        <v>1323</v>
      </c>
      <c r="H12" s="92">
        <v>1332</v>
      </c>
      <c r="I12" s="92">
        <v>1338</v>
      </c>
      <c r="J12" s="92">
        <v>1357</v>
      </c>
      <c r="K12" s="92">
        <v>1362</v>
      </c>
      <c r="L12" s="92">
        <v>1393</v>
      </c>
      <c r="M12" s="92">
        <v>1416</v>
      </c>
      <c r="N12" s="92">
        <v>1441</v>
      </c>
      <c r="O12" s="92">
        <v>1452</v>
      </c>
      <c r="P12" s="92">
        <v>1473</v>
      </c>
      <c r="Q12" s="92">
        <v>1493</v>
      </c>
      <c r="R12" s="92">
        <v>1490</v>
      </c>
      <c r="S12" s="92">
        <v>1529</v>
      </c>
      <c r="T12" s="11">
        <v>1547</v>
      </c>
      <c r="U12" s="11">
        <v>1568</v>
      </c>
      <c r="V12" s="19">
        <v>1570</v>
      </c>
    </row>
    <row r="13" spans="1:22" ht="12.75">
      <c r="A13" s="177" t="s">
        <v>2175</v>
      </c>
      <c r="B13" s="19">
        <v>59314</v>
      </c>
      <c r="C13" s="92">
        <v>51915</v>
      </c>
      <c r="D13" s="92">
        <v>50296</v>
      </c>
      <c r="E13" s="92">
        <v>53541</v>
      </c>
      <c r="F13" s="92">
        <v>62317</v>
      </c>
      <c r="G13" s="92">
        <v>74944</v>
      </c>
      <c r="H13" s="92">
        <v>88243</v>
      </c>
      <c r="I13" s="92">
        <v>98355</v>
      </c>
      <c r="J13" s="92">
        <v>107031</v>
      </c>
      <c r="K13" s="92">
        <v>117714</v>
      </c>
      <c r="L13" s="92">
        <v>128420</v>
      </c>
      <c r="M13" s="92">
        <v>136242</v>
      </c>
      <c r="N13" s="92">
        <v>140741</v>
      </c>
      <c r="O13" s="92">
        <v>142662</v>
      </c>
      <c r="P13" s="92">
        <v>142899</v>
      </c>
      <c r="Q13" s="92">
        <v>146111</v>
      </c>
      <c r="R13" s="92">
        <v>147719</v>
      </c>
      <c r="S13" s="92">
        <v>147674</v>
      </c>
      <c r="T13" s="11">
        <v>154470</v>
      </c>
      <c r="U13" s="11">
        <v>157437</v>
      </c>
      <c r="V13" s="19">
        <v>156279</v>
      </c>
    </row>
    <row r="14" spans="1:22" ht="12.75">
      <c r="A14" s="9" t="s">
        <v>2176</v>
      </c>
      <c r="B14" s="19"/>
      <c r="C14" s="92">
        <v>13865</v>
      </c>
      <c r="D14" s="92">
        <v>16507</v>
      </c>
      <c r="E14" s="92">
        <v>19416</v>
      </c>
      <c r="F14" s="92">
        <v>24025</v>
      </c>
      <c r="G14" s="92">
        <v>29012</v>
      </c>
      <c r="H14" s="92">
        <v>32670</v>
      </c>
      <c r="I14" s="92">
        <v>34351</v>
      </c>
      <c r="J14" s="92">
        <v>37666</v>
      </c>
      <c r="K14" s="92">
        <v>43100</v>
      </c>
      <c r="L14" s="92">
        <v>45241</v>
      </c>
      <c r="M14" s="92">
        <v>46935</v>
      </c>
      <c r="N14" s="92">
        <v>47803</v>
      </c>
      <c r="O14" s="92">
        <v>47687</v>
      </c>
      <c r="P14" s="92">
        <v>46896</v>
      </c>
      <c r="Q14" s="92">
        <v>50462</v>
      </c>
      <c r="R14" s="92">
        <v>51633</v>
      </c>
      <c r="S14" s="92">
        <v>49638</v>
      </c>
      <c r="T14" s="11">
        <v>55540</v>
      </c>
      <c r="U14" s="11">
        <v>54558</v>
      </c>
      <c r="V14" s="19">
        <v>50582</v>
      </c>
    </row>
    <row r="15" spans="1:22" ht="12.75">
      <c r="A15" s="9" t="s">
        <v>2177</v>
      </c>
      <c r="B15" s="19">
        <v>16322</v>
      </c>
      <c r="C15" s="92">
        <v>14857</v>
      </c>
      <c r="D15" s="92">
        <v>13432</v>
      </c>
      <c r="E15" s="92">
        <v>12292</v>
      </c>
      <c r="F15" s="92">
        <v>11369</v>
      </c>
      <c r="G15" s="92">
        <v>11931</v>
      </c>
      <c r="H15" s="92">
        <v>14135</v>
      </c>
      <c r="I15" s="92">
        <v>17972</v>
      </c>
      <c r="J15" s="92">
        <v>21982</v>
      </c>
      <c r="K15" s="92">
        <v>24828</v>
      </c>
      <c r="L15" s="92">
        <v>25696</v>
      </c>
      <c r="M15" s="92">
        <v>28101</v>
      </c>
      <c r="N15" s="92">
        <v>30799</v>
      </c>
      <c r="O15" s="92">
        <v>32595</v>
      </c>
      <c r="P15" s="92">
        <v>33561</v>
      </c>
      <c r="Q15" s="92">
        <v>35530</v>
      </c>
      <c r="R15" s="92">
        <v>35747</v>
      </c>
      <c r="S15" s="92">
        <v>33670</v>
      </c>
      <c r="T15" s="11">
        <v>34235</v>
      </c>
      <c r="U15" s="11">
        <v>33763</v>
      </c>
      <c r="V15" s="19">
        <v>33082</v>
      </c>
    </row>
    <row r="16" spans="1:22" ht="25.5">
      <c r="A16" s="9" t="s">
        <v>2178</v>
      </c>
      <c r="B16" s="19">
        <v>3105</v>
      </c>
      <c r="C16" s="92">
        <v>3135</v>
      </c>
      <c r="D16" s="92">
        <v>3198</v>
      </c>
      <c r="E16" s="92">
        <v>2712</v>
      </c>
      <c r="F16" s="92">
        <v>2609</v>
      </c>
      <c r="G16" s="92">
        <v>2881</v>
      </c>
      <c r="H16" s="92">
        <v>3553</v>
      </c>
      <c r="I16" s="92">
        <v>4691</v>
      </c>
      <c r="J16" s="92">
        <v>5953</v>
      </c>
      <c r="K16" s="92">
        <v>7503</v>
      </c>
      <c r="L16" s="92">
        <v>6172</v>
      </c>
      <c r="M16" s="92">
        <v>7411</v>
      </c>
      <c r="N16" s="92">
        <v>8378</v>
      </c>
      <c r="O16" s="92">
        <v>10256</v>
      </c>
      <c r="P16" s="92">
        <v>10650</v>
      </c>
      <c r="Q16" s="92">
        <v>11893</v>
      </c>
      <c r="R16" s="92">
        <v>10970</v>
      </c>
      <c r="S16" s="92">
        <v>8831</v>
      </c>
      <c r="T16" s="11">
        <v>10770</v>
      </c>
      <c r="U16" s="11">
        <v>9611</v>
      </c>
      <c r="V16" s="19">
        <v>9635</v>
      </c>
    </row>
    <row r="17" spans="1:22" ht="25.5">
      <c r="A17" s="9" t="s">
        <v>2179</v>
      </c>
      <c r="B17" s="77"/>
      <c r="C17" s="92">
        <v>338</v>
      </c>
      <c r="D17" s="92">
        <v>452</v>
      </c>
      <c r="E17" s="92">
        <v>351</v>
      </c>
      <c r="F17" s="92">
        <v>384</v>
      </c>
      <c r="G17" s="92">
        <v>398</v>
      </c>
      <c r="H17" s="92">
        <v>422</v>
      </c>
      <c r="I17" s="92">
        <v>452</v>
      </c>
      <c r="J17" s="92">
        <v>476</v>
      </c>
      <c r="K17" s="92">
        <v>492</v>
      </c>
      <c r="L17" s="92">
        <v>510</v>
      </c>
      <c r="M17" s="92">
        <v>531</v>
      </c>
      <c r="N17" s="92">
        <v>543</v>
      </c>
      <c r="O17" s="92">
        <v>533</v>
      </c>
      <c r="P17" s="92">
        <v>535</v>
      </c>
      <c r="Q17" s="92">
        <v>548</v>
      </c>
      <c r="R17" s="92">
        <v>579</v>
      </c>
      <c r="S17" s="92">
        <v>593</v>
      </c>
      <c r="T17" s="11">
        <v>598</v>
      </c>
      <c r="U17" s="11">
        <v>602</v>
      </c>
      <c r="V17" s="19">
        <v>608</v>
      </c>
    </row>
    <row r="18" spans="1:22" ht="12.75">
      <c r="A18" s="9" t="s">
        <v>2180</v>
      </c>
      <c r="B18" s="19">
        <v>1834</v>
      </c>
      <c r="C18" s="92">
        <v>1644</v>
      </c>
      <c r="D18" s="92">
        <v>1687</v>
      </c>
      <c r="E18" s="92">
        <v>1850</v>
      </c>
      <c r="F18" s="92">
        <v>2190</v>
      </c>
      <c r="G18" s="92">
        <v>2554</v>
      </c>
      <c r="H18" s="92">
        <v>3182</v>
      </c>
      <c r="I18" s="92">
        <v>3684</v>
      </c>
      <c r="J18" s="92">
        <v>3993</v>
      </c>
      <c r="K18" s="92">
        <v>4213</v>
      </c>
      <c r="L18" s="92">
        <v>4462</v>
      </c>
      <c r="M18" s="92">
        <v>4546</v>
      </c>
      <c r="N18" s="92">
        <v>4567</v>
      </c>
      <c r="O18" s="92">
        <v>4466</v>
      </c>
      <c r="P18" s="92">
        <v>4282</v>
      </c>
      <c r="Q18" s="92">
        <v>4189</v>
      </c>
      <c r="R18" s="92">
        <v>4109</v>
      </c>
      <c r="S18" s="92">
        <v>4242</v>
      </c>
      <c r="T18" s="11">
        <v>4294</v>
      </c>
      <c r="U18" s="11">
        <v>4418</v>
      </c>
      <c r="V18" s="19">
        <v>4562</v>
      </c>
    </row>
    <row r="19" spans="1:22" ht="12.75">
      <c r="A19" s="9" t="s">
        <v>2181</v>
      </c>
      <c r="B19" s="77"/>
      <c r="C19" s="92">
        <v>540</v>
      </c>
      <c r="D19" s="92">
        <v>701</v>
      </c>
      <c r="E19" s="92">
        <v>740</v>
      </c>
      <c r="F19" s="92">
        <v>904</v>
      </c>
      <c r="G19" s="92">
        <v>1058</v>
      </c>
      <c r="H19" s="92">
        <v>1330</v>
      </c>
      <c r="I19" s="92">
        <v>1473</v>
      </c>
      <c r="J19" s="92">
        <v>1466</v>
      </c>
      <c r="K19" s="92">
        <v>1637</v>
      </c>
      <c r="L19" s="92">
        <v>1630</v>
      </c>
      <c r="M19" s="92">
        <v>1579</v>
      </c>
      <c r="N19" s="92">
        <v>1611</v>
      </c>
      <c r="O19" s="92">
        <v>1567</v>
      </c>
      <c r="P19" s="92">
        <v>1457</v>
      </c>
      <c r="Q19" s="92">
        <v>1499</v>
      </c>
      <c r="R19" s="92">
        <v>1520</v>
      </c>
      <c r="S19" s="92">
        <v>1517</v>
      </c>
      <c r="T19" s="11">
        <v>1569</v>
      </c>
      <c r="U19" s="11">
        <v>1650</v>
      </c>
      <c r="V19" s="19">
        <v>1696</v>
      </c>
    </row>
    <row r="20" spans="1:22" ht="12.75">
      <c r="A20" s="9" t="s">
        <v>2182</v>
      </c>
      <c r="B20" s="19">
        <v>430</v>
      </c>
      <c r="C20" s="92">
        <v>617</v>
      </c>
      <c r="D20" s="92">
        <v>573</v>
      </c>
      <c r="E20" s="92">
        <v>464</v>
      </c>
      <c r="F20" s="92">
        <v>464</v>
      </c>
      <c r="G20" s="92">
        <v>574</v>
      </c>
      <c r="H20" s="92">
        <v>662</v>
      </c>
      <c r="I20" s="92">
        <v>821</v>
      </c>
      <c r="J20" s="92">
        <v>1033</v>
      </c>
      <c r="K20" s="92">
        <v>1251</v>
      </c>
      <c r="L20" s="92">
        <v>1257</v>
      </c>
      <c r="M20" s="92">
        <v>1267</v>
      </c>
      <c r="N20" s="92">
        <v>1385</v>
      </c>
      <c r="O20" s="92">
        <v>1451</v>
      </c>
      <c r="P20" s="92">
        <v>1417</v>
      </c>
      <c r="Q20" s="92">
        <v>1383</v>
      </c>
      <c r="R20" s="92">
        <v>1320</v>
      </c>
      <c r="S20" s="92">
        <v>1216</v>
      </c>
      <c r="T20" s="11">
        <v>1302</v>
      </c>
      <c r="U20" s="11">
        <v>1259</v>
      </c>
      <c r="V20" s="19">
        <v>1321</v>
      </c>
    </row>
    <row r="21" spans="1:21" ht="12.75">
      <c r="A21" s="8" t="s">
        <v>2183</v>
      </c>
      <c r="T21" s="76"/>
      <c r="U21" s="11"/>
    </row>
    <row r="22" spans="1:22" ht="28.5">
      <c r="A22" s="9" t="s">
        <v>2184</v>
      </c>
      <c r="C22" s="93">
        <v>95.3</v>
      </c>
      <c r="D22" s="93">
        <v>700</v>
      </c>
      <c r="E22" s="93">
        <v>2366.3</v>
      </c>
      <c r="F22" s="93">
        <v>4413.6</v>
      </c>
      <c r="G22" s="93">
        <v>5699.6</v>
      </c>
      <c r="H22" s="93">
        <v>8808.7</v>
      </c>
      <c r="I22" s="93">
        <v>6239.4</v>
      </c>
      <c r="J22" s="93">
        <v>11621.5</v>
      </c>
      <c r="K22" s="93">
        <v>17396.4</v>
      </c>
      <c r="L22" s="93">
        <v>23687.7</v>
      </c>
      <c r="M22" s="93">
        <v>31055.8</v>
      </c>
      <c r="N22" s="93">
        <v>41576.3</v>
      </c>
      <c r="O22" s="93">
        <v>47478.1</v>
      </c>
      <c r="P22" s="93">
        <v>76909.3</v>
      </c>
      <c r="Q22" s="93">
        <v>97363.2</v>
      </c>
      <c r="R22" s="93">
        <v>132703.4</v>
      </c>
      <c r="S22" s="93">
        <v>162115.9</v>
      </c>
      <c r="T22" s="14">
        <v>219057.6</v>
      </c>
      <c r="U22" s="14">
        <v>237644</v>
      </c>
      <c r="V22" s="19">
        <v>313899.3</v>
      </c>
    </row>
    <row r="23" spans="1:22" ht="41.25">
      <c r="A23" s="9" t="s">
        <v>2185</v>
      </c>
      <c r="C23" s="216"/>
      <c r="D23" s="216"/>
      <c r="E23" s="216"/>
      <c r="F23" s="216"/>
      <c r="G23" s="216"/>
      <c r="H23" s="216"/>
      <c r="I23" s="216"/>
      <c r="J23" s="216"/>
      <c r="K23" s="93">
        <v>8219.3</v>
      </c>
      <c r="L23" s="93">
        <v>11666.6</v>
      </c>
      <c r="M23" s="93">
        <v>16301.5</v>
      </c>
      <c r="N23" s="93">
        <v>21073.3</v>
      </c>
      <c r="O23" s="93">
        <v>24850.3</v>
      </c>
      <c r="P23" s="93">
        <v>32025.1</v>
      </c>
      <c r="Q23" s="93">
        <v>42773.4</v>
      </c>
      <c r="R23" s="93">
        <v>54769.4</v>
      </c>
      <c r="S23" s="93">
        <v>69735.8</v>
      </c>
      <c r="T23" s="14">
        <v>83198.1</v>
      </c>
      <c r="U23" s="14">
        <v>82172</v>
      </c>
      <c r="V23" s="19">
        <v>91684.5</v>
      </c>
    </row>
    <row r="24" spans="1:22" ht="41.25">
      <c r="A24" s="9" t="s">
        <v>2186</v>
      </c>
      <c r="C24" s="216"/>
      <c r="D24" s="216"/>
      <c r="E24" s="216"/>
      <c r="F24" s="216"/>
      <c r="G24" s="216"/>
      <c r="H24" s="216"/>
      <c r="I24" s="216"/>
      <c r="J24" s="216"/>
      <c r="K24" s="93">
        <v>9177.1</v>
      </c>
      <c r="L24" s="93">
        <v>12021.1</v>
      </c>
      <c r="M24" s="93">
        <v>14754.4</v>
      </c>
      <c r="N24" s="93">
        <v>20503</v>
      </c>
      <c r="O24" s="93">
        <v>22627.8</v>
      </c>
      <c r="P24" s="93">
        <v>44884.2</v>
      </c>
      <c r="Q24" s="93">
        <v>54589.8</v>
      </c>
      <c r="R24" s="93">
        <v>77934</v>
      </c>
      <c r="S24" s="93">
        <v>92380.1</v>
      </c>
      <c r="T24" s="14">
        <v>135859.5</v>
      </c>
      <c r="U24" s="14">
        <v>155472</v>
      </c>
      <c r="V24" s="19">
        <v>222214.8</v>
      </c>
    </row>
    <row r="25" spans="1:22" ht="25.5">
      <c r="A25" s="9" t="s">
        <v>2187</v>
      </c>
      <c r="C25" s="93">
        <v>140.6</v>
      </c>
      <c r="D25" s="93">
        <v>1317.2</v>
      </c>
      <c r="E25" s="93">
        <v>5146.1</v>
      </c>
      <c r="F25" s="93">
        <v>12149.5</v>
      </c>
      <c r="G25" s="93">
        <v>19393.9</v>
      </c>
      <c r="H25" s="93">
        <v>24449.7</v>
      </c>
      <c r="I25" s="93">
        <v>25082.1</v>
      </c>
      <c r="J25" s="93">
        <v>48050.5</v>
      </c>
      <c r="K25" s="93">
        <v>76697.1</v>
      </c>
      <c r="L25" s="93">
        <v>105260.7</v>
      </c>
      <c r="M25" s="93">
        <v>135004.5</v>
      </c>
      <c r="N25" s="93">
        <v>169862.4</v>
      </c>
      <c r="O25" s="93">
        <v>196039.9</v>
      </c>
      <c r="P25" s="93">
        <v>230785.2</v>
      </c>
      <c r="Q25" s="93">
        <v>288805.2</v>
      </c>
      <c r="R25" s="93">
        <v>371080.3</v>
      </c>
      <c r="S25" s="93">
        <v>431073.2</v>
      </c>
      <c r="T25" s="14">
        <v>485834.3</v>
      </c>
      <c r="U25" s="14">
        <v>523377.2</v>
      </c>
      <c r="V25" s="19">
        <v>610426.7</v>
      </c>
    </row>
    <row r="26" spans="1:22" ht="38.25">
      <c r="A26" s="9" t="s">
        <v>2188</v>
      </c>
      <c r="C26" s="93"/>
      <c r="D26" s="93"/>
      <c r="E26" s="93">
        <v>4996.9</v>
      </c>
      <c r="F26" s="93">
        <v>11672.1</v>
      </c>
      <c r="G26" s="93">
        <v>18641.6</v>
      </c>
      <c r="H26" s="93">
        <v>23541.9</v>
      </c>
      <c r="I26" s="93">
        <v>24372.9</v>
      </c>
      <c r="J26" s="93">
        <v>46412.1</v>
      </c>
      <c r="K26" s="93">
        <v>73873.3</v>
      </c>
      <c r="L26" s="93">
        <v>100507.4</v>
      </c>
      <c r="M26" s="93">
        <v>128243.3</v>
      </c>
      <c r="N26" s="93">
        <v>161202.7</v>
      </c>
      <c r="O26" s="93">
        <v>187210.5</v>
      </c>
      <c r="P26" s="93">
        <v>221119.5</v>
      </c>
      <c r="Q26" s="93">
        <v>277784.8</v>
      </c>
      <c r="R26" s="93">
        <v>352917.7</v>
      </c>
      <c r="S26" s="93">
        <v>410865</v>
      </c>
      <c r="T26" s="14">
        <v>461006.2</v>
      </c>
      <c r="U26" s="14">
        <v>489450.8</v>
      </c>
      <c r="V26" s="19">
        <v>568386.7</v>
      </c>
    </row>
    <row r="27" spans="1:22" ht="25.5">
      <c r="A27" s="9" t="s">
        <v>2189</v>
      </c>
      <c r="C27" s="93"/>
      <c r="D27" s="93"/>
      <c r="E27" s="93">
        <v>149.2</v>
      </c>
      <c r="F27" s="93">
        <v>477.4</v>
      </c>
      <c r="G27" s="93">
        <v>752.3</v>
      </c>
      <c r="H27" s="93">
        <v>907.8</v>
      </c>
      <c r="I27" s="93">
        <v>709.1</v>
      </c>
      <c r="J27" s="93">
        <v>1638.4</v>
      </c>
      <c r="K27" s="93">
        <v>2823.8</v>
      </c>
      <c r="L27" s="93">
        <v>4753.3</v>
      </c>
      <c r="M27" s="93">
        <v>6761.2</v>
      </c>
      <c r="N27" s="93">
        <v>8659.7</v>
      </c>
      <c r="O27" s="93">
        <v>8829.4</v>
      </c>
      <c r="P27" s="93">
        <v>9665.6</v>
      </c>
      <c r="Q27" s="93">
        <v>11020.5</v>
      </c>
      <c r="R27" s="93">
        <v>18162.6</v>
      </c>
      <c r="S27" s="93">
        <v>20208.2</v>
      </c>
      <c r="T27" s="14">
        <v>24828.1</v>
      </c>
      <c r="U27" s="14">
        <v>33926.4</v>
      </c>
      <c r="V27" s="28">
        <v>42040</v>
      </c>
    </row>
    <row r="28" spans="1:22" ht="31.5" customHeight="1">
      <c r="A28" s="513" t="s">
        <v>25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485"/>
    </row>
    <row r="29" ht="29.25" customHeight="1">
      <c r="A29" s="6" t="s">
        <v>2190</v>
      </c>
    </row>
    <row r="30" spans="1:22" ht="28.5">
      <c r="A30" s="9" t="s">
        <v>2191</v>
      </c>
      <c r="B30" s="217"/>
      <c r="D30" s="92">
        <v>32216</v>
      </c>
      <c r="E30" s="92">
        <v>23081</v>
      </c>
      <c r="F30" s="92">
        <v>22202</v>
      </c>
      <c r="G30" s="92">
        <v>23211</v>
      </c>
      <c r="H30" s="92">
        <v>19992</v>
      </c>
      <c r="I30" s="92">
        <v>21362</v>
      </c>
      <c r="J30" s="92">
        <v>24659</v>
      </c>
      <c r="K30" s="92">
        <v>28688</v>
      </c>
      <c r="L30" s="92">
        <v>29989</v>
      </c>
      <c r="M30" s="92">
        <v>29225</v>
      </c>
      <c r="N30" s="92">
        <v>30651</v>
      </c>
      <c r="O30" s="92">
        <v>30192</v>
      </c>
      <c r="P30" s="92">
        <v>32254</v>
      </c>
      <c r="Q30" s="92">
        <v>37691</v>
      </c>
      <c r="R30" s="92">
        <v>39439</v>
      </c>
      <c r="S30" s="92">
        <v>41849</v>
      </c>
      <c r="T30" s="11">
        <v>38564</v>
      </c>
      <c r="U30" s="11">
        <v>42500</v>
      </c>
      <c r="V30" s="19">
        <v>41414</v>
      </c>
    </row>
    <row r="31" spans="1:22" ht="15.75">
      <c r="A31" s="9" t="s">
        <v>2192</v>
      </c>
      <c r="B31" s="217"/>
      <c r="D31" s="92">
        <v>27757</v>
      </c>
      <c r="E31" s="92">
        <v>40263</v>
      </c>
      <c r="F31" s="92">
        <v>31556</v>
      </c>
      <c r="G31" s="92">
        <v>33574</v>
      </c>
      <c r="H31" s="92">
        <v>45975</v>
      </c>
      <c r="I31" s="92">
        <v>23762</v>
      </c>
      <c r="J31" s="92">
        <v>19508</v>
      </c>
      <c r="K31" s="92">
        <v>17592</v>
      </c>
      <c r="L31" s="92">
        <v>16292</v>
      </c>
      <c r="M31" s="92">
        <v>18114</v>
      </c>
      <c r="N31" s="92">
        <v>24726</v>
      </c>
      <c r="O31" s="92">
        <v>23191</v>
      </c>
      <c r="P31" s="92">
        <v>23390</v>
      </c>
      <c r="Q31" s="92">
        <v>23299</v>
      </c>
      <c r="R31" s="92">
        <v>23028</v>
      </c>
      <c r="S31" s="92">
        <v>28808</v>
      </c>
      <c r="T31" s="11">
        <v>34824</v>
      </c>
      <c r="U31" s="11">
        <v>30322</v>
      </c>
      <c r="V31" s="19">
        <v>29999</v>
      </c>
    </row>
    <row r="32" spans="1:22" ht="28.5">
      <c r="A32" s="9" t="s">
        <v>2193</v>
      </c>
      <c r="B32" s="217"/>
      <c r="D32" s="92">
        <v>44321</v>
      </c>
      <c r="E32" s="92">
        <v>60321</v>
      </c>
      <c r="F32" s="92">
        <v>76186</v>
      </c>
      <c r="G32" s="92">
        <v>109467</v>
      </c>
      <c r="H32" s="92">
        <v>155247</v>
      </c>
      <c r="I32" s="92">
        <v>173081</v>
      </c>
      <c r="J32" s="92">
        <v>191129</v>
      </c>
      <c r="K32" s="92">
        <v>144325</v>
      </c>
      <c r="L32" s="92">
        <v>149684</v>
      </c>
      <c r="M32" s="92">
        <v>102568</v>
      </c>
      <c r="N32" s="92">
        <v>143584</v>
      </c>
      <c r="O32" s="92">
        <v>149454</v>
      </c>
      <c r="P32" s="92">
        <v>164099</v>
      </c>
      <c r="Q32" s="92">
        <v>171536</v>
      </c>
      <c r="R32" s="92">
        <v>180721</v>
      </c>
      <c r="S32" s="92">
        <v>206610</v>
      </c>
      <c r="T32" s="11">
        <v>240835</v>
      </c>
      <c r="U32" s="11">
        <v>259698</v>
      </c>
      <c r="V32" s="19">
        <v>236729</v>
      </c>
    </row>
    <row r="33" spans="1:22" ht="28.5" customHeight="1">
      <c r="A33" s="9" t="s">
        <v>2194</v>
      </c>
      <c r="B33" s="217"/>
      <c r="D33" s="217"/>
      <c r="E33" s="217"/>
      <c r="F33" s="217"/>
      <c r="G33" s="217"/>
      <c r="H33" s="92">
        <v>996</v>
      </c>
      <c r="I33" s="92">
        <v>736</v>
      </c>
      <c r="J33" s="92">
        <v>711</v>
      </c>
      <c r="K33" s="92">
        <v>688</v>
      </c>
      <c r="L33" s="92">
        <v>637</v>
      </c>
      <c r="M33" s="92">
        <v>727</v>
      </c>
      <c r="N33" s="92">
        <v>821</v>
      </c>
      <c r="O33" s="92">
        <v>676</v>
      </c>
      <c r="P33" s="92">
        <v>637</v>
      </c>
      <c r="Q33" s="92">
        <v>735</v>
      </c>
      <c r="R33" s="92">
        <v>780</v>
      </c>
      <c r="S33" s="92">
        <v>854</v>
      </c>
      <c r="T33" s="11">
        <v>789</v>
      </c>
      <c r="U33" s="11">
        <v>864</v>
      </c>
      <c r="V33" s="19">
        <v>1138</v>
      </c>
    </row>
    <row r="34" spans="1:22" ht="30.75" customHeight="1">
      <c r="A34" s="9" t="s">
        <v>1142</v>
      </c>
      <c r="B34" s="217"/>
      <c r="D34" s="217"/>
      <c r="E34" s="217"/>
      <c r="F34" s="217"/>
      <c r="G34" s="217"/>
      <c r="H34" s="92">
        <v>55452</v>
      </c>
      <c r="I34" s="92">
        <v>58706</v>
      </c>
      <c r="J34" s="92">
        <v>62390</v>
      </c>
      <c r="K34" s="92">
        <v>70069</v>
      </c>
      <c r="L34" s="92">
        <v>80012</v>
      </c>
      <c r="M34" s="92">
        <v>93412</v>
      </c>
      <c r="N34" s="92">
        <v>107015</v>
      </c>
      <c r="O34" s="92">
        <v>119639</v>
      </c>
      <c r="P34" s="92">
        <v>140983</v>
      </c>
      <c r="Q34" s="92">
        <v>168311</v>
      </c>
      <c r="R34" s="92">
        <v>180324</v>
      </c>
      <c r="S34" s="92">
        <v>184374</v>
      </c>
      <c r="T34" s="11">
        <v>201586</v>
      </c>
      <c r="U34" s="11">
        <v>203330</v>
      </c>
      <c r="V34" s="19">
        <v>191650</v>
      </c>
    </row>
    <row r="35" spans="1:22" ht="25.5">
      <c r="A35" s="9" t="s">
        <v>1143</v>
      </c>
      <c r="K35" s="16">
        <v>1094</v>
      </c>
      <c r="L35" s="16">
        <v>1178</v>
      </c>
      <c r="M35" s="16">
        <v>1320</v>
      </c>
      <c r="N35" s="16">
        <v>1480</v>
      </c>
      <c r="O35" s="16">
        <v>1688</v>
      </c>
      <c r="P35" s="16">
        <v>1682</v>
      </c>
      <c r="Q35" s="16">
        <v>1900</v>
      </c>
      <c r="R35" s="16">
        <v>1825</v>
      </c>
      <c r="S35" s="16">
        <v>1861</v>
      </c>
      <c r="T35" s="16">
        <v>1767</v>
      </c>
      <c r="U35" s="16">
        <v>1867</v>
      </c>
      <c r="V35" s="16">
        <v>1670</v>
      </c>
    </row>
    <row r="36" spans="1:22" ht="25.5">
      <c r="A36" s="9" t="s">
        <v>1144</v>
      </c>
      <c r="K36" s="16">
        <v>566</v>
      </c>
      <c r="L36" s="16">
        <v>717</v>
      </c>
      <c r="M36" s="16">
        <v>800</v>
      </c>
      <c r="N36" s="16">
        <v>954</v>
      </c>
      <c r="O36" s="16">
        <v>1112</v>
      </c>
      <c r="P36" s="16">
        <v>1426</v>
      </c>
      <c r="Q36" s="16">
        <v>1675</v>
      </c>
      <c r="R36" s="16">
        <v>1524</v>
      </c>
      <c r="S36" s="16">
        <v>1735</v>
      </c>
      <c r="T36" s="16">
        <v>1554</v>
      </c>
      <c r="U36" s="16">
        <v>1943</v>
      </c>
      <c r="V36" s="16">
        <v>1979</v>
      </c>
    </row>
    <row r="37" spans="1:22" ht="25.5">
      <c r="A37" s="9" t="s">
        <v>2031</v>
      </c>
      <c r="K37" s="16">
        <v>11926.9</v>
      </c>
      <c r="L37" s="16">
        <v>18887.2</v>
      </c>
      <c r="M37" s="15">
        <v>26431</v>
      </c>
      <c r="N37" s="15">
        <v>23631.6965</v>
      </c>
      <c r="O37" s="28">
        <v>31069.053600000003</v>
      </c>
      <c r="P37" s="28">
        <v>35919.4907</v>
      </c>
      <c r="Q37" s="28">
        <v>43067.2347</v>
      </c>
      <c r="R37" s="28">
        <v>53748.9622</v>
      </c>
      <c r="S37" s="28">
        <v>64822.4609</v>
      </c>
      <c r="T37" s="16">
        <v>67123.5</v>
      </c>
      <c r="U37" s="16">
        <v>85473.7</v>
      </c>
      <c r="V37" s="16">
        <v>86433.3</v>
      </c>
    </row>
    <row r="38" spans="1:22" ht="25.5">
      <c r="A38" s="9" t="s">
        <v>2032</v>
      </c>
      <c r="K38" s="15">
        <v>11854.330699999999</v>
      </c>
      <c r="L38" s="15">
        <v>33245.4485</v>
      </c>
      <c r="M38" s="28">
        <v>56759.850399999996</v>
      </c>
      <c r="N38" s="28">
        <v>40207.516899999995</v>
      </c>
      <c r="O38" s="28">
        <v>53933.3034</v>
      </c>
      <c r="P38" s="28">
        <v>65496.276</v>
      </c>
      <c r="Q38" s="28">
        <v>57542.2783</v>
      </c>
      <c r="R38" s="28">
        <v>65116.4885</v>
      </c>
      <c r="S38" s="28">
        <v>98117.0662</v>
      </c>
      <c r="T38" s="16">
        <v>87313.5</v>
      </c>
      <c r="U38" s="16">
        <v>87187.1</v>
      </c>
      <c r="V38" s="16">
        <v>130420.5</v>
      </c>
    </row>
    <row r="39" spans="1:22" ht="25.5">
      <c r="A39" s="9" t="s">
        <v>2033</v>
      </c>
      <c r="K39" s="15">
        <v>5737.743</v>
      </c>
      <c r="L39" s="15">
        <v>7063.3644</v>
      </c>
      <c r="M39" s="28">
        <v>6617.9617</v>
      </c>
      <c r="N39" s="28">
        <v>7254.4987</v>
      </c>
      <c r="O39" s="28">
        <v>10937.8363</v>
      </c>
      <c r="P39" s="28">
        <v>11076.979</v>
      </c>
      <c r="Q39" s="28">
        <v>14370.347699999998</v>
      </c>
      <c r="R39" s="28">
        <v>15935.802800000001</v>
      </c>
      <c r="S39" s="28">
        <v>21443.3875</v>
      </c>
      <c r="T39" s="16">
        <v>19288.1</v>
      </c>
      <c r="U39" s="16">
        <v>19066.1</v>
      </c>
      <c r="V39" s="16">
        <v>17413.2</v>
      </c>
    </row>
    <row r="40" spans="1:22" ht="25.5">
      <c r="A40" s="188" t="s">
        <v>2034</v>
      </c>
      <c r="K40" s="15">
        <v>5163.5082</v>
      </c>
      <c r="L40" s="15">
        <v>11632.5735</v>
      </c>
      <c r="M40" s="28">
        <v>18093.069199999998</v>
      </c>
      <c r="N40" s="28">
        <v>20236.0742</v>
      </c>
      <c r="O40" s="28">
        <v>23588.620600000002</v>
      </c>
      <c r="P40" s="28">
        <v>27178.531600000002</v>
      </c>
      <c r="Q40" s="28">
        <v>30939.9346</v>
      </c>
      <c r="R40" s="28">
        <v>35715.116</v>
      </c>
      <c r="S40" s="28">
        <v>55341.7307</v>
      </c>
      <c r="T40" s="16">
        <v>45699.6</v>
      </c>
      <c r="U40" s="16">
        <v>42822.8</v>
      </c>
      <c r="V40" s="16">
        <v>56279.3</v>
      </c>
    </row>
    <row r="41" spans="1:22" ht="18" customHeight="1">
      <c r="A41" s="479" t="s">
        <v>517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</row>
    <row r="42" spans="1:22" ht="12.75" customHeight="1">
      <c r="A42" s="479" t="s">
        <v>518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</row>
    <row r="43" ht="31.5" customHeight="1">
      <c r="A43" s="5" t="s">
        <v>519</v>
      </c>
    </row>
    <row r="44" spans="1:22" ht="92.25" customHeight="1">
      <c r="A44" s="9" t="s">
        <v>520</v>
      </c>
      <c r="B44" s="99"/>
      <c r="C44" s="99"/>
      <c r="D44" s="99"/>
      <c r="E44" s="99"/>
      <c r="F44" s="91">
        <v>5.5</v>
      </c>
      <c r="G44" s="91">
        <v>5.2</v>
      </c>
      <c r="H44" s="91">
        <v>4.7</v>
      </c>
      <c r="I44" s="14">
        <v>5</v>
      </c>
      <c r="J44" s="91">
        <v>6.2</v>
      </c>
      <c r="K44" s="67">
        <v>10.6</v>
      </c>
      <c r="L44" s="67">
        <v>9.6</v>
      </c>
      <c r="M44" s="67">
        <v>9.8</v>
      </c>
      <c r="N44" s="218">
        <v>10.3</v>
      </c>
      <c r="O44" s="218">
        <v>10.5</v>
      </c>
      <c r="P44" s="218">
        <v>9.3</v>
      </c>
      <c r="Q44" s="218">
        <v>9.4</v>
      </c>
      <c r="R44" s="218">
        <v>9.4</v>
      </c>
      <c r="S44" s="218">
        <v>9.6</v>
      </c>
      <c r="T44" s="14">
        <v>9.4</v>
      </c>
      <c r="U44" s="128">
        <v>9.3</v>
      </c>
      <c r="V44" s="19">
        <v>9.6</v>
      </c>
    </row>
    <row r="45" spans="1:22" ht="51">
      <c r="A45" s="9" t="s">
        <v>521</v>
      </c>
      <c r="B45" s="99"/>
      <c r="C45" s="99"/>
      <c r="D45" s="99"/>
      <c r="E45" s="99"/>
      <c r="F45" s="99"/>
      <c r="G45" s="99"/>
      <c r="H45" s="99"/>
      <c r="I45" s="91">
        <v>8.3</v>
      </c>
      <c r="J45" s="14">
        <v>5</v>
      </c>
      <c r="K45" s="67">
        <v>13.1</v>
      </c>
      <c r="L45" s="67">
        <v>13.4</v>
      </c>
      <c r="M45" s="67">
        <v>15.3</v>
      </c>
      <c r="N45" s="218">
        <v>15.1</v>
      </c>
      <c r="O45" s="218">
        <v>16</v>
      </c>
      <c r="P45" s="218">
        <v>15.8</v>
      </c>
      <c r="Q45" s="218">
        <v>13.7</v>
      </c>
      <c r="R45" s="218">
        <v>12.9</v>
      </c>
      <c r="S45" s="218">
        <v>12</v>
      </c>
      <c r="T45" s="14">
        <v>11.2</v>
      </c>
      <c r="U45" s="128">
        <v>11.9</v>
      </c>
      <c r="V45" s="19">
        <v>11.1</v>
      </c>
    </row>
    <row r="46" spans="1:22" ht="96" customHeight="1">
      <c r="A46" s="9" t="s">
        <v>1830</v>
      </c>
      <c r="B46" s="99"/>
      <c r="C46" s="99"/>
      <c r="D46" s="99"/>
      <c r="E46" s="99"/>
      <c r="F46" s="91">
        <v>0.9</v>
      </c>
      <c r="G46" s="91">
        <v>0.9</v>
      </c>
      <c r="H46" s="91">
        <v>0.8</v>
      </c>
      <c r="I46" s="91">
        <v>1.1</v>
      </c>
      <c r="J46" s="91">
        <v>1.1</v>
      </c>
      <c r="K46" s="67">
        <v>1.4</v>
      </c>
      <c r="L46" s="67">
        <v>1.4</v>
      </c>
      <c r="M46" s="67">
        <v>1.8</v>
      </c>
      <c r="N46" s="218">
        <v>1.6</v>
      </c>
      <c r="O46" s="218">
        <v>1.5</v>
      </c>
      <c r="P46" s="218">
        <v>1.2</v>
      </c>
      <c r="Q46" s="218">
        <v>1.4</v>
      </c>
      <c r="R46" s="218">
        <v>1.2</v>
      </c>
      <c r="S46" s="218">
        <v>1.4</v>
      </c>
      <c r="T46" s="14">
        <v>1.9</v>
      </c>
      <c r="U46" s="128">
        <v>1.5</v>
      </c>
      <c r="V46" s="19">
        <v>1.5</v>
      </c>
    </row>
    <row r="47" spans="1:22" ht="55.5" customHeight="1">
      <c r="A47" s="9" t="s">
        <v>1831</v>
      </c>
      <c r="B47" s="99"/>
      <c r="C47" s="99"/>
      <c r="D47" s="99"/>
      <c r="E47" s="99"/>
      <c r="F47" s="99"/>
      <c r="G47" s="99"/>
      <c r="H47" s="99"/>
      <c r="I47" s="99"/>
      <c r="K47" s="218">
        <v>11</v>
      </c>
      <c r="L47" s="218">
        <v>4.4</v>
      </c>
      <c r="M47" s="67">
        <v>3.9</v>
      </c>
      <c r="N47" s="218">
        <v>6.3</v>
      </c>
      <c r="O47" s="218">
        <v>5.8</v>
      </c>
      <c r="P47" s="218">
        <v>3.5</v>
      </c>
      <c r="Q47" s="218">
        <v>2.7</v>
      </c>
      <c r="R47" s="218">
        <v>2.6</v>
      </c>
      <c r="S47" s="218">
        <v>2</v>
      </c>
      <c r="T47" s="14">
        <v>2.4</v>
      </c>
      <c r="U47" s="128">
        <v>2.8</v>
      </c>
      <c r="V47" s="19">
        <v>9.5</v>
      </c>
    </row>
    <row r="48" spans="1:22" ht="89.25">
      <c r="A48" s="9" t="s">
        <v>607</v>
      </c>
      <c r="B48" s="99"/>
      <c r="C48" s="99"/>
      <c r="D48" s="99"/>
      <c r="E48" s="99"/>
      <c r="F48" s="91">
        <v>39796.8</v>
      </c>
      <c r="G48" s="91">
        <v>35334.2</v>
      </c>
      <c r="H48" s="91">
        <v>54948.9</v>
      </c>
      <c r="I48" s="91">
        <v>45776.6</v>
      </c>
      <c r="J48" s="91">
        <v>84379.6</v>
      </c>
      <c r="K48" s="218">
        <v>154135</v>
      </c>
      <c r="L48" s="218">
        <v>181826.1</v>
      </c>
      <c r="M48" s="218">
        <v>206313.2</v>
      </c>
      <c r="N48" s="218">
        <v>312692</v>
      </c>
      <c r="O48" s="218">
        <v>433003.5</v>
      </c>
      <c r="P48" s="218">
        <v>545540</v>
      </c>
      <c r="Q48" s="218">
        <v>714024.6</v>
      </c>
      <c r="R48" s="218">
        <v>916131.6</v>
      </c>
      <c r="S48" s="218">
        <v>1046960</v>
      </c>
      <c r="T48" s="14">
        <v>877684.8</v>
      </c>
      <c r="U48" s="128">
        <v>1165747.6</v>
      </c>
      <c r="V48" s="19">
        <v>1847370.4</v>
      </c>
    </row>
    <row r="49" spans="1:22" ht="15.75" customHeight="1">
      <c r="A49" s="479" t="s">
        <v>608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</row>
    <row r="50" spans="1:23" ht="12.75">
      <c r="A50" s="479" t="s">
        <v>609</v>
      </c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202"/>
    </row>
  </sheetData>
  <mergeCells count="8">
    <mergeCell ref="A41:V41"/>
    <mergeCell ref="A42:V42"/>
    <mergeCell ref="A49:V49"/>
    <mergeCell ref="A50:V50"/>
    <mergeCell ref="A1:V1"/>
    <mergeCell ref="A7:V7"/>
    <mergeCell ref="A28:V28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123"/>
  <sheetViews>
    <sheetView workbookViewId="0" topLeftCell="A1">
      <pane xSplit="1" ySplit="3" topLeftCell="I1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:V20"/>
    </sheetView>
  </sheetViews>
  <sheetFormatPr defaultColWidth="9.00390625" defaultRowHeight="12.75"/>
  <cols>
    <col min="1" max="1" width="31.875" style="0" customWidth="1"/>
    <col min="2" max="3" width="9.25390625" style="0" bestFit="1" customWidth="1"/>
    <col min="4" max="4" width="9.25390625" style="0" customWidth="1"/>
    <col min="5" max="15" width="9.375" style="0" bestFit="1" customWidth="1"/>
    <col min="16" max="22" width="9.625" style="0" bestFit="1" customWidth="1"/>
  </cols>
  <sheetData>
    <row r="1" spans="1:44" ht="12.75">
      <c r="A1" s="481" t="s">
        <v>417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610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489"/>
    </row>
    <row r="4" ht="12.75">
      <c r="A4" s="8" t="s">
        <v>1861</v>
      </c>
    </row>
    <row r="5" spans="1:22" ht="41.25">
      <c r="A5" s="9" t="s">
        <v>1862</v>
      </c>
      <c r="B5" s="19">
        <v>0.31</v>
      </c>
      <c r="C5" s="28">
        <v>5.327629</v>
      </c>
      <c r="D5" s="28">
        <v>49.730398</v>
      </c>
      <c r="E5" s="28">
        <v>172.379562</v>
      </c>
      <c r="F5" s="28">
        <v>437.006581</v>
      </c>
      <c r="G5" s="28">
        <v>558.532108</v>
      </c>
      <c r="H5" s="28">
        <v>711.619537</v>
      </c>
      <c r="I5" s="28">
        <v>686.807839</v>
      </c>
      <c r="J5" s="28">
        <v>1213.631119</v>
      </c>
      <c r="K5" s="28">
        <v>2097.692483</v>
      </c>
      <c r="L5" s="28">
        <v>2683.673957</v>
      </c>
      <c r="M5" s="28">
        <v>3519.227905</v>
      </c>
      <c r="N5" s="28">
        <v>4138.687204</v>
      </c>
      <c r="O5" s="28">
        <v>5429.886053</v>
      </c>
      <c r="P5" s="28">
        <v>8579.63742</v>
      </c>
      <c r="Q5" s="28">
        <v>10625.812014</v>
      </c>
      <c r="R5" s="28">
        <v>13368.262303</v>
      </c>
      <c r="S5" s="28">
        <v>16003.860128</v>
      </c>
      <c r="T5" s="28">
        <v>13599.7</v>
      </c>
      <c r="U5" s="28">
        <v>16031.9</v>
      </c>
      <c r="V5" s="34">
        <v>20855.4</v>
      </c>
    </row>
    <row r="6" spans="1:22" ht="43.5" customHeight="1">
      <c r="A6" s="9" t="s">
        <v>1863</v>
      </c>
      <c r="B6" s="19">
        <v>0.35</v>
      </c>
      <c r="C6" s="28">
        <v>5.96952</v>
      </c>
      <c r="D6" s="28">
        <v>57.673995</v>
      </c>
      <c r="E6" s="28">
        <v>230.38496</v>
      </c>
      <c r="F6" s="28">
        <v>486.111811</v>
      </c>
      <c r="G6" s="28">
        <v>652.71978</v>
      </c>
      <c r="H6" s="28">
        <v>839.489012</v>
      </c>
      <c r="I6" s="28">
        <v>842.093366</v>
      </c>
      <c r="J6" s="28">
        <v>1258.011046</v>
      </c>
      <c r="K6" s="28">
        <v>1960.073713</v>
      </c>
      <c r="L6" s="28">
        <v>2419.4</v>
      </c>
      <c r="M6" s="28">
        <v>3422.263615</v>
      </c>
      <c r="N6" s="28">
        <v>3964.871972</v>
      </c>
      <c r="O6" s="28">
        <v>4669.654367</v>
      </c>
      <c r="P6" s="28">
        <v>6820.64498</v>
      </c>
      <c r="Q6" s="28">
        <v>8375.227658</v>
      </c>
      <c r="R6" s="28">
        <v>11378.578092</v>
      </c>
      <c r="S6" s="28">
        <v>13991.788033</v>
      </c>
      <c r="T6" s="28">
        <v>16048.3</v>
      </c>
      <c r="U6" s="28">
        <v>17616.7</v>
      </c>
      <c r="V6" s="34">
        <v>19994.6</v>
      </c>
    </row>
    <row r="7" spans="1:22" ht="54">
      <c r="A7" s="9" t="s">
        <v>1864</v>
      </c>
      <c r="B7" s="19">
        <v>-0.04</v>
      </c>
      <c r="C7" s="28">
        <v>-0.641891</v>
      </c>
      <c r="D7" s="28">
        <v>-7.943597</v>
      </c>
      <c r="E7" s="28">
        <v>-65.494053</v>
      </c>
      <c r="F7" s="28">
        <v>-49.10523</v>
      </c>
      <c r="G7" s="28">
        <v>-94.187672</v>
      </c>
      <c r="H7" s="28">
        <v>-127.869475</v>
      </c>
      <c r="I7" s="28">
        <v>-155.285527</v>
      </c>
      <c r="J7" s="28">
        <v>-44.379927</v>
      </c>
      <c r="K7" s="28">
        <v>137.61877</v>
      </c>
      <c r="L7" s="28">
        <v>264.324045</v>
      </c>
      <c r="M7" s="28">
        <v>96.96429</v>
      </c>
      <c r="N7" s="28">
        <v>173.815232</v>
      </c>
      <c r="O7" s="28">
        <v>760.231686</v>
      </c>
      <c r="P7" s="28">
        <v>1758.99244</v>
      </c>
      <c r="Q7" s="28">
        <v>2250.584356</v>
      </c>
      <c r="R7" s="28">
        <v>1989.684211</v>
      </c>
      <c r="S7" s="28">
        <v>2012.072095</v>
      </c>
      <c r="T7" s="28">
        <v>-2448.6</v>
      </c>
      <c r="U7" s="28">
        <v>-1584.7</v>
      </c>
      <c r="V7" s="34">
        <v>860.7</v>
      </c>
    </row>
    <row r="8" spans="1:22" ht="41.25">
      <c r="A8" s="9" t="s">
        <v>1865</v>
      </c>
      <c r="C8" s="28"/>
      <c r="D8" s="28"/>
      <c r="E8" s="28"/>
      <c r="F8" s="28">
        <v>43.141457</v>
      </c>
      <c r="G8" s="28">
        <v>74.312932</v>
      </c>
      <c r="H8" s="28">
        <v>93.135974</v>
      </c>
      <c r="I8" s="28">
        <v>146.318913</v>
      </c>
      <c r="J8" s="28">
        <v>51.398523</v>
      </c>
      <c r="K8" s="28">
        <v>-102.89853</v>
      </c>
      <c r="L8" s="28">
        <v>-272.075437</v>
      </c>
      <c r="M8" s="28">
        <v>-150.534277</v>
      </c>
      <c r="N8" s="28">
        <v>-227.6449</v>
      </c>
      <c r="O8" s="28">
        <v>-730.006314</v>
      </c>
      <c r="P8" s="28">
        <v>-1612.88128</v>
      </c>
      <c r="Q8" s="28">
        <v>-1994.085105</v>
      </c>
      <c r="R8" s="28">
        <v>-1794.557952</v>
      </c>
      <c r="S8" s="28">
        <v>-1705.052386</v>
      </c>
      <c r="T8" s="28">
        <v>2322.3</v>
      </c>
      <c r="U8" s="28">
        <v>1812</v>
      </c>
      <c r="V8" s="34">
        <v>-442</v>
      </c>
    </row>
    <row r="9" spans="1:22" ht="41.25">
      <c r="A9" s="9" t="s">
        <v>1907</v>
      </c>
      <c r="C9" s="43"/>
      <c r="D9" s="43"/>
      <c r="E9" s="26">
        <v>111.8</v>
      </c>
      <c r="F9" s="26">
        <v>118.5</v>
      </c>
      <c r="G9" s="26">
        <v>114.8</v>
      </c>
      <c r="H9" s="26">
        <v>125.8</v>
      </c>
      <c r="I9" s="26">
        <v>136.4</v>
      </c>
      <c r="J9" s="26">
        <v>138.9</v>
      </c>
      <c r="K9" s="26">
        <v>133.2</v>
      </c>
      <c r="L9" s="26">
        <v>116.7</v>
      </c>
      <c r="M9" s="65">
        <v>103</v>
      </c>
      <c r="N9" s="26">
        <v>96.8</v>
      </c>
      <c r="O9" s="26">
        <v>98.2</v>
      </c>
      <c r="P9" s="26">
        <v>97.2</v>
      </c>
      <c r="Q9" s="26">
        <v>71.1</v>
      </c>
      <c r="R9" s="26">
        <v>44.7</v>
      </c>
      <c r="S9" s="219">
        <v>37.4</v>
      </c>
      <c r="T9" s="26">
        <v>29.5</v>
      </c>
      <c r="U9" s="83">
        <v>31.3</v>
      </c>
      <c r="V9" s="83">
        <v>34.5</v>
      </c>
    </row>
    <row r="10" spans="1:22" ht="66.75">
      <c r="A10" s="29" t="s">
        <v>1908</v>
      </c>
      <c r="C10" s="19"/>
      <c r="D10" s="19"/>
      <c r="E10" s="19"/>
      <c r="F10" s="28">
        <v>15.1</v>
      </c>
      <c r="G10" s="28">
        <v>56.8</v>
      </c>
      <c r="H10" s="28">
        <v>128.2</v>
      </c>
      <c r="I10" s="28">
        <v>181.8</v>
      </c>
      <c r="J10" s="28">
        <v>259</v>
      </c>
      <c r="K10" s="28">
        <v>371.6</v>
      </c>
      <c r="L10" s="28">
        <v>461.7</v>
      </c>
      <c r="M10" s="28">
        <v>475</v>
      </c>
      <c r="N10" s="28">
        <v>520.5</v>
      </c>
      <c r="O10" s="28">
        <v>522.4</v>
      </c>
      <c r="P10" s="28">
        <v>892</v>
      </c>
      <c r="Q10" s="28">
        <v>754.2</v>
      </c>
      <c r="R10" s="28">
        <v>757.4</v>
      </c>
      <c r="S10" s="28">
        <v>574.9</v>
      </c>
      <c r="T10" s="219">
        <v>559.1</v>
      </c>
      <c r="U10" s="28">
        <v>675.4</v>
      </c>
      <c r="V10" s="34">
        <v>703.4</v>
      </c>
    </row>
    <row r="11" spans="1:22" ht="41.25">
      <c r="A11" s="9" t="s">
        <v>27</v>
      </c>
      <c r="C11" s="28">
        <v>1.3</v>
      </c>
      <c r="D11" s="28">
        <v>10.6</v>
      </c>
      <c r="E11" s="28">
        <v>38.3</v>
      </c>
      <c r="F11" s="28">
        <v>88.3</v>
      </c>
      <c r="G11" s="28">
        <v>131.7</v>
      </c>
      <c r="H11" s="28">
        <v>178.3</v>
      </c>
      <c r="I11" s="28">
        <v>166.7</v>
      </c>
      <c r="J11" s="28">
        <v>276.5</v>
      </c>
      <c r="K11" s="28">
        <v>431.3</v>
      </c>
      <c r="L11" s="28">
        <v>532.1</v>
      </c>
      <c r="M11" s="28">
        <v>699.9</v>
      </c>
      <c r="N11" s="28">
        <v>843.1</v>
      </c>
      <c r="O11" s="28">
        <v>1015.8</v>
      </c>
      <c r="P11" s="28">
        <v>1349.6</v>
      </c>
      <c r="Q11" s="28">
        <v>1637.6</v>
      </c>
      <c r="R11" s="28">
        <v>1946.8</v>
      </c>
      <c r="S11" s="28">
        <v>2730.2</v>
      </c>
      <c r="T11" s="219">
        <v>3222.6</v>
      </c>
      <c r="U11" s="28">
        <v>4610.1</v>
      </c>
      <c r="V11" s="34">
        <v>5255.6</v>
      </c>
    </row>
    <row r="12" spans="1:22" ht="41.25">
      <c r="A12" s="9" t="s">
        <v>28</v>
      </c>
      <c r="C12" s="28">
        <v>0.9</v>
      </c>
      <c r="D12" s="28">
        <v>10.4</v>
      </c>
      <c r="E12" s="28">
        <v>37.3</v>
      </c>
      <c r="F12" s="28">
        <v>88.7</v>
      </c>
      <c r="G12" s="28">
        <v>129.6</v>
      </c>
      <c r="H12" s="28">
        <v>176.6</v>
      </c>
      <c r="I12" s="28">
        <v>167</v>
      </c>
      <c r="J12" s="28">
        <v>271.4</v>
      </c>
      <c r="K12" s="28">
        <v>341.1</v>
      </c>
      <c r="L12" s="28">
        <v>514.8</v>
      </c>
      <c r="M12" s="28">
        <v>789.6</v>
      </c>
      <c r="N12" s="28">
        <v>804.1</v>
      </c>
      <c r="O12" s="28">
        <v>967.5</v>
      </c>
      <c r="P12" s="28">
        <v>1299.1</v>
      </c>
      <c r="Q12" s="28">
        <v>1537.3</v>
      </c>
      <c r="R12" s="28">
        <v>1786.5</v>
      </c>
      <c r="S12" s="28">
        <v>2357.8</v>
      </c>
      <c r="T12" s="219">
        <v>3008.7</v>
      </c>
      <c r="U12" s="28">
        <v>4249.2</v>
      </c>
      <c r="V12" s="34">
        <v>4922.1</v>
      </c>
    </row>
    <row r="13" spans="1:22" ht="54">
      <c r="A13" s="9" t="s">
        <v>29</v>
      </c>
      <c r="C13" s="28">
        <v>0.2</v>
      </c>
      <c r="D13" s="28">
        <v>2</v>
      </c>
      <c r="E13" s="28">
        <v>7.5</v>
      </c>
      <c r="F13" s="28">
        <v>17.6</v>
      </c>
      <c r="G13" s="28">
        <v>27.1</v>
      </c>
      <c r="H13" s="28">
        <v>31.5</v>
      </c>
      <c r="I13" s="28">
        <v>32.5</v>
      </c>
      <c r="J13" s="28">
        <v>51.9</v>
      </c>
      <c r="K13" s="28">
        <v>86.6</v>
      </c>
      <c r="L13" s="28">
        <v>89</v>
      </c>
      <c r="M13" s="28">
        <v>116.4</v>
      </c>
      <c r="N13" s="28">
        <v>137.2</v>
      </c>
      <c r="O13" s="28">
        <v>159.3</v>
      </c>
      <c r="P13" s="28">
        <v>186.7</v>
      </c>
      <c r="Q13" s="28">
        <v>218.9</v>
      </c>
      <c r="R13" s="28">
        <v>295.4</v>
      </c>
      <c r="S13" s="28">
        <v>360.5</v>
      </c>
      <c r="T13" s="220">
        <v>440</v>
      </c>
      <c r="U13" s="28">
        <v>463.8</v>
      </c>
      <c r="V13" s="34">
        <v>558.6</v>
      </c>
    </row>
    <row r="14" spans="1:22" ht="54">
      <c r="A14" s="9" t="s">
        <v>30</v>
      </c>
      <c r="C14" s="176">
        <v>0.15</v>
      </c>
      <c r="D14" s="28">
        <v>1.6</v>
      </c>
      <c r="E14" s="28">
        <v>6.6</v>
      </c>
      <c r="F14" s="28">
        <v>17.5</v>
      </c>
      <c r="G14" s="28">
        <v>26.8</v>
      </c>
      <c r="H14" s="28">
        <v>30.4</v>
      </c>
      <c r="I14" s="28">
        <v>31.1</v>
      </c>
      <c r="J14" s="28">
        <v>43.9</v>
      </c>
      <c r="K14" s="28">
        <v>70</v>
      </c>
      <c r="L14" s="28">
        <v>93.7</v>
      </c>
      <c r="M14" s="28">
        <v>125.6</v>
      </c>
      <c r="N14" s="28">
        <v>136.2</v>
      </c>
      <c r="O14" s="28">
        <v>140.6</v>
      </c>
      <c r="P14" s="28">
        <v>165.3</v>
      </c>
      <c r="Q14" s="28">
        <v>208.2</v>
      </c>
      <c r="R14" s="28">
        <v>303.1</v>
      </c>
      <c r="S14" s="28">
        <v>379.4</v>
      </c>
      <c r="T14" s="220">
        <v>448.5</v>
      </c>
      <c r="U14" s="28">
        <v>491.2</v>
      </c>
      <c r="V14" s="34">
        <v>497.6</v>
      </c>
    </row>
    <row r="15" spans="1:22" ht="54">
      <c r="A15" s="9" t="s">
        <v>526</v>
      </c>
      <c r="C15" s="212"/>
      <c r="D15" s="28">
        <v>0.05</v>
      </c>
      <c r="E15" s="28">
        <v>0.3</v>
      </c>
      <c r="F15" s="28">
        <v>0.5</v>
      </c>
      <c r="G15" s="28">
        <v>0.8</v>
      </c>
      <c r="H15" s="28">
        <v>1.1</v>
      </c>
      <c r="I15" s="28">
        <v>1.3</v>
      </c>
      <c r="J15" s="28">
        <v>2</v>
      </c>
      <c r="K15" s="28">
        <v>2.9</v>
      </c>
      <c r="L15" s="28">
        <v>4</v>
      </c>
      <c r="M15" s="28">
        <v>5.1</v>
      </c>
      <c r="N15" s="28">
        <v>5.8</v>
      </c>
      <c r="O15" s="28">
        <v>6.8</v>
      </c>
      <c r="P15" s="28">
        <v>83</v>
      </c>
      <c r="Q15" s="28">
        <v>125.5</v>
      </c>
      <c r="R15" s="28">
        <v>157.8</v>
      </c>
      <c r="S15" s="28">
        <v>162.6</v>
      </c>
      <c r="T15" s="220">
        <v>126.6</v>
      </c>
      <c r="U15" s="28">
        <v>101.8</v>
      </c>
      <c r="V15" s="34">
        <v>348.4</v>
      </c>
    </row>
    <row r="16" spans="1:22" ht="54">
      <c r="A16" s="9" t="s">
        <v>527</v>
      </c>
      <c r="C16" s="212"/>
      <c r="D16" s="28">
        <v>0.03</v>
      </c>
      <c r="E16" s="28">
        <v>0.3</v>
      </c>
      <c r="F16" s="28">
        <v>0.5</v>
      </c>
      <c r="G16" s="28">
        <v>0.8</v>
      </c>
      <c r="H16" s="28">
        <v>1.1</v>
      </c>
      <c r="I16" s="28">
        <v>1.3</v>
      </c>
      <c r="J16" s="28">
        <v>2</v>
      </c>
      <c r="K16" s="28">
        <v>2.9</v>
      </c>
      <c r="L16" s="28">
        <v>4</v>
      </c>
      <c r="M16" s="28">
        <v>5.1</v>
      </c>
      <c r="N16" s="28">
        <v>5.8</v>
      </c>
      <c r="O16" s="28">
        <v>6.8</v>
      </c>
      <c r="P16" s="28">
        <v>71.5</v>
      </c>
      <c r="Q16" s="28">
        <v>119.4</v>
      </c>
      <c r="R16" s="28">
        <v>158.2</v>
      </c>
      <c r="S16" s="28">
        <v>168.7</v>
      </c>
      <c r="T16" s="220">
        <v>130</v>
      </c>
      <c r="U16" s="28">
        <v>109.1</v>
      </c>
      <c r="V16" s="34">
        <v>310.4</v>
      </c>
    </row>
    <row r="17" spans="1:22" ht="41.25">
      <c r="A17" s="9" t="s">
        <v>528</v>
      </c>
      <c r="C17" s="28">
        <v>2.8</v>
      </c>
      <c r="D17" s="28">
        <v>4.5</v>
      </c>
      <c r="E17" s="28">
        <v>8.9</v>
      </c>
      <c r="F17" s="28">
        <v>6.5</v>
      </c>
      <c r="G17" s="28">
        <v>17.2</v>
      </c>
      <c r="H17" s="28">
        <f>15324/1000</f>
        <v>15.324</v>
      </c>
      <c r="I17" s="28">
        <f>17784/1000</f>
        <v>17.784</v>
      </c>
      <c r="J17" s="28">
        <f>12223/1000</f>
        <v>12.223</v>
      </c>
      <c r="K17" s="28">
        <f>12456/1000</f>
        <v>12.456</v>
      </c>
      <c r="L17" s="28">
        <f>27972/1000</f>
        <v>27.972</v>
      </c>
      <c r="M17" s="28">
        <f>36622/1000</f>
        <v>36.622</v>
      </c>
      <c r="N17" s="28">
        <f>47793/1000</f>
        <v>47.793</v>
      </c>
      <c r="O17" s="28">
        <f>76938/1000</f>
        <v>76.938</v>
      </c>
      <c r="P17" s="28">
        <f>124541/1000</f>
        <v>124.541</v>
      </c>
      <c r="Q17" s="28">
        <f>182240/1000</f>
        <v>182.24</v>
      </c>
      <c r="R17" s="28">
        <f>303732/1000</f>
        <v>303.732</v>
      </c>
      <c r="S17" s="28">
        <f>478762/1000</f>
        <v>478.762</v>
      </c>
      <c r="T17" s="220">
        <v>426.3</v>
      </c>
      <c r="U17" s="220">
        <v>439.5</v>
      </c>
      <c r="V17" s="45">
        <v>479.4</v>
      </c>
    </row>
    <row r="18" spans="1:22" ht="21.75" customHeight="1">
      <c r="A18" s="479" t="s">
        <v>1854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85"/>
    </row>
    <row r="19" spans="1:22" ht="12.75">
      <c r="A19" s="479" t="s">
        <v>113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85"/>
    </row>
    <row r="20" spans="1:22" ht="12.75">
      <c r="A20" s="479" t="s">
        <v>1263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85"/>
    </row>
    <row r="21" spans="1:22" ht="12.75">
      <c r="A21" s="474" t="s">
        <v>1855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85"/>
    </row>
    <row r="22" spans="1:22" ht="12.75">
      <c r="A22" s="479" t="s">
        <v>1856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85"/>
    </row>
    <row r="23" spans="1:22" ht="12.75">
      <c r="A23" s="479" t="s">
        <v>122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85"/>
    </row>
    <row r="24" ht="18" customHeight="1">
      <c r="A24" s="8" t="s">
        <v>1857</v>
      </c>
    </row>
    <row r="25" spans="1:22" ht="28.5">
      <c r="A25" s="29" t="s">
        <v>1858</v>
      </c>
      <c r="C25" s="219">
        <v>0.93</v>
      </c>
      <c r="D25" s="26">
        <v>7.14</v>
      </c>
      <c r="E25" s="26">
        <v>33.2</v>
      </c>
      <c r="F25" s="26">
        <v>97.8</v>
      </c>
      <c r="G25" s="26">
        <v>220.8</v>
      </c>
      <c r="H25" s="26">
        <v>288.3</v>
      </c>
      <c r="I25" s="26">
        <v>374.1</v>
      </c>
      <c r="J25" s="26">
        <v>453.7</v>
      </c>
      <c r="K25" s="26">
        <v>714.6</v>
      </c>
      <c r="L25" s="219">
        <v>1150.6</v>
      </c>
      <c r="M25" s="219">
        <v>1609.4</v>
      </c>
      <c r="N25" s="219">
        <v>2130.5</v>
      </c>
      <c r="O25" s="219">
        <v>3205.2</v>
      </c>
      <c r="P25" s="219">
        <v>4353.9</v>
      </c>
      <c r="Q25" s="219">
        <v>6032.1</v>
      </c>
      <c r="R25" s="219">
        <v>8970.7</v>
      </c>
      <c r="S25" s="220">
        <v>12869</v>
      </c>
      <c r="T25" s="84">
        <v>12975.9</v>
      </c>
      <c r="U25" s="84">
        <v>15267.6</v>
      </c>
      <c r="V25" s="45">
        <v>20011.9</v>
      </c>
    </row>
    <row r="26" spans="1:22" ht="41.25">
      <c r="A26" s="29" t="s">
        <v>2158</v>
      </c>
      <c r="C26" s="219">
        <v>0.17</v>
      </c>
      <c r="D26" s="221">
        <v>1.68</v>
      </c>
      <c r="E26" s="26">
        <v>13.3</v>
      </c>
      <c r="F26" s="26">
        <v>36.5</v>
      </c>
      <c r="G26" s="26">
        <v>80.8</v>
      </c>
      <c r="H26" s="26">
        <v>103.8</v>
      </c>
      <c r="I26" s="26">
        <v>130.4</v>
      </c>
      <c r="J26" s="26">
        <v>187.7</v>
      </c>
      <c r="K26" s="26">
        <v>266.1</v>
      </c>
      <c r="L26" s="219">
        <v>418.9</v>
      </c>
      <c r="M26" s="219">
        <v>583.8</v>
      </c>
      <c r="N26" s="219">
        <v>763.2</v>
      </c>
      <c r="O26" s="220">
        <v>1147</v>
      </c>
      <c r="P26" s="219">
        <v>1534.8</v>
      </c>
      <c r="Q26" s="219">
        <v>2009.2</v>
      </c>
      <c r="R26" s="219">
        <v>2785.2</v>
      </c>
      <c r="S26" s="219">
        <v>3702.2</v>
      </c>
      <c r="T26" s="84">
        <v>3794.8</v>
      </c>
      <c r="U26" s="84">
        <v>4038.1</v>
      </c>
      <c r="V26" s="45">
        <v>5062.7</v>
      </c>
    </row>
    <row r="27" spans="1:22" ht="26.25" customHeight="1">
      <c r="A27" s="29" t="s">
        <v>2159</v>
      </c>
      <c r="C27" s="219">
        <v>0.76</v>
      </c>
      <c r="D27" s="26">
        <v>5.46</v>
      </c>
      <c r="E27" s="26">
        <v>19.9</v>
      </c>
      <c r="F27" s="26">
        <v>61.3</v>
      </c>
      <c r="G27" s="65">
        <v>140</v>
      </c>
      <c r="H27" s="26">
        <v>184.5</v>
      </c>
      <c r="I27" s="26">
        <v>243.7</v>
      </c>
      <c r="J27" s="65">
        <v>266</v>
      </c>
      <c r="K27" s="26">
        <v>448.4</v>
      </c>
      <c r="L27" s="219">
        <v>731.7</v>
      </c>
      <c r="M27" s="219">
        <v>1025.6</v>
      </c>
      <c r="N27" s="219">
        <v>1367.3</v>
      </c>
      <c r="O27" s="219">
        <v>2058.2</v>
      </c>
      <c r="P27" s="219">
        <v>2819.1</v>
      </c>
      <c r="Q27" s="219">
        <v>4022.9</v>
      </c>
      <c r="R27" s="219">
        <v>6185.6</v>
      </c>
      <c r="S27" s="219">
        <v>9166.7</v>
      </c>
      <c r="T27" s="84">
        <v>9181.1</v>
      </c>
      <c r="U27" s="84">
        <v>11229.5</v>
      </c>
      <c r="V27" s="19">
        <v>14949.1</v>
      </c>
    </row>
    <row r="28" spans="1:22" ht="79.5">
      <c r="A28" s="127" t="s">
        <v>2137</v>
      </c>
      <c r="C28" s="21"/>
      <c r="D28" s="21"/>
      <c r="E28" s="21"/>
      <c r="F28" s="21"/>
      <c r="G28" s="21"/>
      <c r="H28" s="21"/>
      <c r="I28" s="21"/>
      <c r="J28" s="26">
        <v>469425</v>
      </c>
      <c r="K28" s="26">
        <v>687541</v>
      </c>
      <c r="L28" s="26">
        <v>1061293</v>
      </c>
      <c r="M28" s="26">
        <v>1537608</v>
      </c>
      <c r="N28" s="26">
        <v>2112229</v>
      </c>
      <c r="O28" s="26">
        <v>2987113</v>
      </c>
      <c r="P28" s="26">
        <v>4373098</v>
      </c>
      <c r="Q28" s="26">
        <v>6211992</v>
      </c>
      <c r="R28" s="26">
        <v>9218221</v>
      </c>
      <c r="S28" s="26">
        <v>13923789</v>
      </c>
      <c r="T28" s="82">
        <v>19362452</v>
      </c>
      <c r="U28" s="26">
        <v>19179636</v>
      </c>
      <c r="V28" s="45">
        <v>21537339</v>
      </c>
    </row>
    <row r="29" spans="1:22" ht="54">
      <c r="A29" s="127" t="s">
        <v>2138</v>
      </c>
      <c r="C29" s="21"/>
      <c r="D29" s="21"/>
      <c r="E29" s="21"/>
      <c r="F29" s="21"/>
      <c r="G29" s="21"/>
      <c r="H29" s="21"/>
      <c r="I29" s="21"/>
      <c r="J29" s="26">
        <v>103829</v>
      </c>
      <c r="K29" s="26">
        <v>252590</v>
      </c>
      <c r="L29" s="26">
        <v>522014</v>
      </c>
      <c r="M29" s="26">
        <v>844987</v>
      </c>
      <c r="N29" s="26">
        <v>1091088</v>
      </c>
      <c r="O29" s="26">
        <v>1621552</v>
      </c>
      <c r="P29" s="26">
        <v>2422356</v>
      </c>
      <c r="Q29" s="26">
        <v>3110082</v>
      </c>
      <c r="R29" s="26">
        <v>4601204</v>
      </c>
      <c r="S29" s="26">
        <v>7101808</v>
      </c>
      <c r="T29" s="82">
        <v>9165304</v>
      </c>
      <c r="U29" s="26">
        <v>9386042</v>
      </c>
      <c r="V29" s="45">
        <v>10773870</v>
      </c>
    </row>
    <row r="30" spans="1:22" ht="41.25">
      <c r="A30" s="127" t="s">
        <v>2139</v>
      </c>
      <c r="C30" s="21"/>
      <c r="D30" s="21"/>
      <c r="E30" s="21"/>
      <c r="F30" s="21"/>
      <c r="G30" s="21"/>
      <c r="H30" s="21"/>
      <c r="I30" s="21"/>
      <c r="J30" s="26">
        <v>9386</v>
      </c>
      <c r="K30" s="26">
        <v>13155</v>
      </c>
      <c r="L30" s="26">
        <v>26542</v>
      </c>
      <c r="M30" s="26">
        <v>61289</v>
      </c>
      <c r="N30" s="26">
        <v>88079</v>
      </c>
      <c r="O30" s="26">
        <v>197772</v>
      </c>
      <c r="P30" s="26">
        <v>448164</v>
      </c>
      <c r="Q30" s="26">
        <v>883084</v>
      </c>
      <c r="R30" s="26">
        <v>1578632</v>
      </c>
      <c r="S30" s="26">
        <v>2566736</v>
      </c>
      <c r="T30" s="82">
        <v>3537211</v>
      </c>
      <c r="U30" s="26">
        <v>3169902</v>
      </c>
      <c r="V30" s="45">
        <v>3725244</v>
      </c>
    </row>
    <row r="31" spans="1:22" ht="54">
      <c r="A31" s="127" t="s">
        <v>2140</v>
      </c>
      <c r="C31" s="21"/>
      <c r="D31" s="21"/>
      <c r="E31" s="21"/>
      <c r="F31" s="21"/>
      <c r="G31" s="21"/>
      <c r="H31" s="21"/>
      <c r="I31" s="21"/>
      <c r="J31" s="26">
        <v>245680</v>
      </c>
      <c r="K31" s="26">
        <v>236971</v>
      </c>
      <c r="L31" s="26">
        <v>299561</v>
      </c>
      <c r="M31" s="26">
        <v>419211</v>
      </c>
      <c r="N31" s="26">
        <v>617009</v>
      </c>
      <c r="O31" s="26">
        <v>852738</v>
      </c>
      <c r="P31" s="26">
        <v>984429</v>
      </c>
      <c r="Q31" s="26">
        <v>1374294</v>
      </c>
      <c r="R31" s="26">
        <v>1696863</v>
      </c>
      <c r="S31" s="26">
        <v>2430753</v>
      </c>
      <c r="T31" s="82">
        <v>3678215</v>
      </c>
      <c r="U31" s="26">
        <v>3493157</v>
      </c>
      <c r="V31" s="45">
        <v>3755988</v>
      </c>
    </row>
    <row r="32" spans="1:22" ht="41.25">
      <c r="A32" s="127" t="s">
        <v>2141</v>
      </c>
      <c r="C32" s="21"/>
      <c r="D32" s="21"/>
      <c r="E32" s="21"/>
      <c r="F32" s="21"/>
      <c r="G32" s="21"/>
      <c r="H32" s="21"/>
      <c r="I32" s="21"/>
      <c r="J32" s="26">
        <v>9163</v>
      </c>
      <c r="K32" s="26">
        <v>11371</v>
      </c>
      <c r="L32" s="26">
        <v>9540</v>
      </c>
      <c r="M32" s="26">
        <v>15206</v>
      </c>
      <c r="N32" s="26">
        <v>24461</v>
      </c>
      <c r="O32" s="26">
        <v>50891</v>
      </c>
      <c r="P32" s="26">
        <v>89997</v>
      </c>
      <c r="Q32" s="26">
        <v>172738</v>
      </c>
      <c r="R32" s="26">
        <v>304072</v>
      </c>
      <c r="S32" s="26">
        <v>404389</v>
      </c>
      <c r="T32" s="82">
        <v>480001</v>
      </c>
      <c r="U32" s="26">
        <v>403850</v>
      </c>
      <c r="V32" s="45">
        <v>359577</v>
      </c>
    </row>
    <row r="33" spans="1:22" ht="54">
      <c r="A33" s="29" t="s">
        <v>2142</v>
      </c>
      <c r="C33" s="21"/>
      <c r="D33" s="38">
        <v>1713</v>
      </c>
      <c r="E33" s="38">
        <v>2019</v>
      </c>
      <c r="F33" s="38">
        <v>2517</v>
      </c>
      <c r="G33" s="38">
        <v>2598</v>
      </c>
      <c r="H33" s="38">
        <v>2601</v>
      </c>
      <c r="I33" s="26">
        <v>2552</v>
      </c>
      <c r="J33" s="26">
        <v>2481</v>
      </c>
      <c r="K33" s="26">
        <v>2376</v>
      </c>
      <c r="L33" s="26">
        <v>2124</v>
      </c>
      <c r="M33" s="26">
        <v>2001</v>
      </c>
      <c r="N33" s="26">
        <v>1826</v>
      </c>
      <c r="O33" s="26">
        <v>1666</v>
      </c>
      <c r="P33" s="26">
        <v>1516</v>
      </c>
      <c r="Q33" s="219">
        <v>1409</v>
      </c>
      <c r="R33" s="219">
        <v>1345</v>
      </c>
      <c r="S33" s="219">
        <v>1296</v>
      </c>
      <c r="T33" s="84">
        <v>1228</v>
      </c>
      <c r="U33" s="84">
        <v>1178</v>
      </c>
      <c r="V33" s="45">
        <v>1146</v>
      </c>
    </row>
    <row r="34" spans="1:22" ht="66.75">
      <c r="A34" s="29" t="s">
        <v>2143</v>
      </c>
      <c r="C34" s="43"/>
      <c r="D34" s="43"/>
      <c r="E34" s="43"/>
      <c r="F34" s="43"/>
      <c r="G34" s="446">
        <v>165</v>
      </c>
      <c r="H34" s="26">
        <v>152</v>
      </c>
      <c r="I34" s="26">
        <v>145</v>
      </c>
      <c r="J34" s="26">
        <v>142</v>
      </c>
      <c r="K34" s="26">
        <v>133</v>
      </c>
      <c r="L34" s="26">
        <v>130</v>
      </c>
      <c r="M34" s="26">
        <v>125</v>
      </c>
      <c r="N34" s="26">
        <v>126</v>
      </c>
      <c r="O34" s="26">
        <v>128</v>
      </c>
      <c r="P34" s="26">
        <v>131</v>
      </c>
      <c r="Q34" s="219">
        <v>136</v>
      </c>
      <c r="R34" s="219">
        <v>153</v>
      </c>
      <c r="S34" s="219">
        <v>202</v>
      </c>
      <c r="T34" s="84">
        <v>221</v>
      </c>
      <c r="U34" s="84">
        <v>226</v>
      </c>
      <c r="V34" s="45">
        <v>220</v>
      </c>
    </row>
    <row r="35" spans="1:22" ht="54">
      <c r="A35" s="29" t="s">
        <v>2144</v>
      </c>
      <c r="C35" s="43"/>
      <c r="D35" s="446">
        <v>3135</v>
      </c>
      <c r="E35" s="446">
        <v>4539</v>
      </c>
      <c r="F35" s="446">
        <v>5486</v>
      </c>
      <c r="G35" s="446">
        <v>44148</v>
      </c>
      <c r="H35" s="446">
        <v>39549</v>
      </c>
      <c r="I35" s="26">
        <v>6353</v>
      </c>
      <c r="J35" s="26">
        <v>4453</v>
      </c>
      <c r="K35" s="26">
        <v>3923</v>
      </c>
      <c r="L35" s="26">
        <v>3793</v>
      </c>
      <c r="M35" s="26">
        <v>3433</v>
      </c>
      <c r="N35" s="26">
        <v>3326</v>
      </c>
      <c r="O35" s="26">
        <v>3219</v>
      </c>
      <c r="P35" s="26">
        <v>3238</v>
      </c>
      <c r="Q35" s="219">
        <v>3295</v>
      </c>
      <c r="R35" s="219">
        <v>3281</v>
      </c>
      <c r="S35" s="219">
        <v>3455</v>
      </c>
      <c r="T35" s="84">
        <v>3470</v>
      </c>
      <c r="U35" s="84">
        <v>3183</v>
      </c>
      <c r="V35" s="45">
        <v>2926</v>
      </c>
    </row>
    <row r="36" spans="1:22" ht="54">
      <c r="A36" s="29" t="s">
        <v>2145</v>
      </c>
      <c r="C36" s="222"/>
      <c r="D36" s="222"/>
      <c r="E36" s="447">
        <v>1.1</v>
      </c>
      <c r="F36" s="446">
        <v>4.4</v>
      </c>
      <c r="G36" s="446">
        <v>11.2</v>
      </c>
      <c r="H36" s="446">
        <v>18.7</v>
      </c>
      <c r="I36" s="26">
        <v>33.2</v>
      </c>
      <c r="J36" s="26">
        <v>52.5</v>
      </c>
      <c r="K36" s="26">
        <v>111.1</v>
      </c>
      <c r="L36" s="26">
        <v>207.4</v>
      </c>
      <c r="M36" s="65">
        <v>261</v>
      </c>
      <c r="N36" s="26">
        <v>300.4</v>
      </c>
      <c r="O36" s="65">
        <v>362</v>
      </c>
      <c r="P36" s="26">
        <v>380.5</v>
      </c>
      <c r="Q36" s="219">
        <v>444.4</v>
      </c>
      <c r="R36" s="219">
        <v>566.5</v>
      </c>
      <c r="S36" s="219">
        <v>731.7</v>
      </c>
      <c r="T36" s="84">
        <v>881.4</v>
      </c>
      <c r="U36" s="84">
        <v>1244.4</v>
      </c>
      <c r="V36" s="45">
        <v>1186.2</v>
      </c>
    </row>
    <row r="37" spans="1:22" ht="64.5" customHeight="1">
      <c r="A37" s="127" t="s">
        <v>548</v>
      </c>
      <c r="C37" s="43"/>
      <c r="D37" s="43"/>
      <c r="E37" s="43"/>
      <c r="F37" s="43"/>
      <c r="G37" s="43"/>
      <c r="H37" s="43"/>
      <c r="I37" s="43"/>
      <c r="J37" s="223">
        <v>465112</v>
      </c>
      <c r="K37" s="223">
        <v>611509</v>
      </c>
      <c r="L37" s="223">
        <v>883364</v>
      </c>
      <c r="M37" s="223">
        <v>1202659</v>
      </c>
      <c r="N37" s="223">
        <v>1745965</v>
      </c>
      <c r="O37" s="223">
        <v>2575603</v>
      </c>
      <c r="P37" s="223">
        <v>3501910</v>
      </c>
      <c r="Q37" s="223">
        <v>5152274</v>
      </c>
      <c r="R37" s="223">
        <v>7738429</v>
      </c>
      <c r="S37" s="223">
        <v>11569024</v>
      </c>
      <c r="T37" s="84">
        <v>14573376</v>
      </c>
      <c r="U37" s="84">
        <v>16159446</v>
      </c>
      <c r="V37" s="429">
        <v>19729799</v>
      </c>
    </row>
    <row r="38" spans="1:22" ht="54">
      <c r="A38" s="127" t="s">
        <v>549</v>
      </c>
      <c r="C38" s="43"/>
      <c r="D38" s="43"/>
      <c r="E38" s="43"/>
      <c r="F38" s="43"/>
      <c r="G38" s="43"/>
      <c r="H38" s="43"/>
      <c r="I38" s="43"/>
      <c r="J38" s="223">
        <v>68204</v>
      </c>
      <c r="K38" s="223">
        <v>138243</v>
      </c>
      <c r="L38" s="223">
        <v>251319</v>
      </c>
      <c r="M38" s="223">
        <v>308993</v>
      </c>
      <c r="N38" s="223">
        <v>383047</v>
      </c>
      <c r="O38" s="223">
        <v>509093</v>
      </c>
      <c r="P38" s="223">
        <v>757931</v>
      </c>
      <c r="Q38" s="223">
        <v>1271137</v>
      </c>
      <c r="R38" s="223">
        <v>2146735</v>
      </c>
      <c r="S38" s="223">
        <v>3520009</v>
      </c>
      <c r="T38" s="84">
        <v>4945434</v>
      </c>
      <c r="U38" s="84">
        <v>5466580</v>
      </c>
      <c r="V38" s="429">
        <v>6035603</v>
      </c>
    </row>
    <row r="39" spans="1:22" ht="54">
      <c r="A39" s="127" t="s">
        <v>550</v>
      </c>
      <c r="C39" s="43"/>
      <c r="D39" s="43"/>
      <c r="E39" s="43"/>
      <c r="F39" s="43"/>
      <c r="G39" s="43"/>
      <c r="H39" s="43"/>
      <c r="I39" s="43"/>
      <c r="J39" s="223">
        <v>1499</v>
      </c>
      <c r="K39" s="223">
        <v>3308</v>
      </c>
      <c r="L39" s="223">
        <v>7502</v>
      </c>
      <c r="M39" s="223">
        <v>12109</v>
      </c>
      <c r="N39" s="223">
        <v>16672</v>
      </c>
      <c r="O39" s="223">
        <v>21720</v>
      </c>
      <c r="P39" s="223">
        <v>26016</v>
      </c>
      <c r="Q39" s="223">
        <v>33494</v>
      </c>
      <c r="R39" s="223">
        <v>51431</v>
      </c>
      <c r="S39" s="223">
        <v>82407</v>
      </c>
      <c r="T39" s="84">
        <v>81369</v>
      </c>
      <c r="U39" s="84">
        <v>90593</v>
      </c>
      <c r="V39" s="429">
        <v>121216</v>
      </c>
    </row>
    <row r="40" spans="1:22" ht="41.25">
      <c r="A40" s="127" t="s">
        <v>551</v>
      </c>
      <c r="C40" s="43"/>
      <c r="D40" s="43"/>
      <c r="E40" s="43"/>
      <c r="F40" s="43"/>
      <c r="G40" s="43"/>
      <c r="H40" s="43"/>
      <c r="I40" s="43"/>
      <c r="J40" s="224">
        <v>200145</v>
      </c>
      <c r="K40" s="224">
        <v>297240</v>
      </c>
      <c r="L40" s="224">
        <v>445823</v>
      </c>
      <c r="M40" s="224">
        <v>678489</v>
      </c>
      <c r="N40" s="224">
        <v>1030807</v>
      </c>
      <c r="O40" s="224">
        <v>1519454</v>
      </c>
      <c r="P40" s="224">
        <v>1980816</v>
      </c>
      <c r="Q40" s="224">
        <v>2761194</v>
      </c>
      <c r="R40" s="224">
        <v>3809714</v>
      </c>
      <c r="S40" s="224">
        <v>5159200</v>
      </c>
      <c r="T40" s="84">
        <v>5906990</v>
      </c>
      <c r="U40" s="84">
        <v>7484970</v>
      </c>
      <c r="V40" s="429">
        <v>9818048</v>
      </c>
    </row>
    <row r="41" spans="1:22" ht="38.25">
      <c r="A41" s="29" t="s">
        <v>552</v>
      </c>
      <c r="T41" s="84"/>
      <c r="V41" s="299"/>
    </row>
    <row r="42" spans="1:22" ht="12.75">
      <c r="A42" s="32" t="s">
        <v>2293</v>
      </c>
      <c r="B42" s="225">
        <v>55.71</v>
      </c>
      <c r="C42" s="225">
        <v>0.4145</v>
      </c>
      <c r="D42" s="225">
        <v>1.247</v>
      </c>
      <c r="E42" s="225">
        <v>3.55</v>
      </c>
      <c r="F42" s="225">
        <v>4.64</v>
      </c>
      <c r="G42" s="225">
        <v>5.56</v>
      </c>
      <c r="H42" s="225">
        <v>5.96</v>
      </c>
      <c r="I42" s="225">
        <v>20.65</v>
      </c>
      <c r="J42" s="225">
        <v>27</v>
      </c>
      <c r="K42" s="225">
        <v>28.16</v>
      </c>
      <c r="L42" s="225">
        <v>30.14</v>
      </c>
      <c r="M42" s="225">
        <v>31.7844</v>
      </c>
      <c r="N42" s="225">
        <v>29.4545</v>
      </c>
      <c r="O42" s="225">
        <v>27.7487</v>
      </c>
      <c r="P42" s="225">
        <v>28.7825</v>
      </c>
      <c r="Q42" s="225">
        <v>26.3311</v>
      </c>
      <c r="R42" s="225">
        <v>24.5462</v>
      </c>
      <c r="S42" s="225">
        <v>29.3804</v>
      </c>
      <c r="T42" s="226">
        <v>30.24</v>
      </c>
      <c r="U42" s="84">
        <v>30.48</v>
      </c>
      <c r="V42" s="430">
        <v>32.2</v>
      </c>
    </row>
    <row r="43" spans="1:22" ht="12.75">
      <c r="A43" s="32" t="s">
        <v>2294</v>
      </c>
      <c r="B43" s="227"/>
      <c r="C43" s="228"/>
      <c r="D43" s="228"/>
      <c r="E43" s="228"/>
      <c r="F43" s="228"/>
      <c r="G43" s="228"/>
      <c r="H43" s="228"/>
      <c r="I43" s="228"/>
      <c r="J43" s="225">
        <v>27.23</v>
      </c>
      <c r="K43" s="225">
        <v>26.14</v>
      </c>
      <c r="L43" s="225">
        <v>26.49</v>
      </c>
      <c r="M43" s="225">
        <v>33.11</v>
      </c>
      <c r="N43" s="225">
        <v>36.824</v>
      </c>
      <c r="O43" s="225">
        <v>37.8104</v>
      </c>
      <c r="P43" s="225">
        <v>34.185</v>
      </c>
      <c r="Q43" s="225">
        <v>34.6965</v>
      </c>
      <c r="R43" s="225">
        <v>35.9332</v>
      </c>
      <c r="S43" s="225">
        <v>41.4411</v>
      </c>
      <c r="T43" s="226">
        <v>43.39</v>
      </c>
      <c r="U43" s="84">
        <v>40.33</v>
      </c>
      <c r="V43" s="403">
        <v>41.67</v>
      </c>
    </row>
    <row r="44" spans="1:22" ht="41.25">
      <c r="A44" s="29" t="s">
        <v>2295</v>
      </c>
      <c r="B44" s="68">
        <v>216.4</v>
      </c>
      <c r="C44" s="229">
        <v>372.3</v>
      </c>
      <c r="D44" s="230">
        <v>658.3</v>
      </c>
      <c r="E44" s="230">
        <v>3966.8</v>
      </c>
      <c r="F44" s="230">
        <v>17556.9</v>
      </c>
      <c r="G44" s="230">
        <v>51144.6</v>
      </c>
      <c r="H44" s="230">
        <v>96413.5</v>
      </c>
      <c r="I44" s="230">
        <v>127023.3</v>
      </c>
      <c r="J44" s="230">
        <v>153308.5</v>
      </c>
      <c r="K44" s="230">
        <v>232816.1</v>
      </c>
      <c r="L44" s="230">
        <v>347105.9</v>
      </c>
      <c r="M44" s="230">
        <v>501370.4</v>
      </c>
      <c r="N44" s="230">
        <v>709699</v>
      </c>
      <c r="O44" s="230">
        <v>957932.7</v>
      </c>
      <c r="P44" s="230">
        <v>1185059</v>
      </c>
      <c r="Q44" s="230">
        <v>1500113.4</v>
      </c>
      <c r="R44" s="378">
        <v>2020276.6</v>
      </c>
      <c r="S44" s="378">
        <v>2660899.3</v>
      </c>
      <c r="T44" s="68">
        <v>3063602.4</v>
      </c>
      <c r="U44" s="68">
        <v>3701093.6</v>
      </c>
      <c r="V44" s="384">
        <v>4702079.5</v>
      </c>
    </row>
    <row r="45" spans="1:22" ht="66.75">
      <c r="A45" s="29" t="s">
        <v>1621</v>
      </c>
      <c r="B45" s="82">
        <v>1733</v>
      </c>
      <c r="C45" s="229">
        <v>2640</v>
      </c>
      <c r="D45" s="229">
        <v>3233</v>
      </c>
      <c r="E45" s="229">
        <v>18811</v>
      </c>
      <c r="F45" s="229">
        <v>74981</v>
      </c>
      <c r="G45" s="229">
        <v>226297</v>
      </c>
      <c r="H45" s="229">
        <v>428290</v>
      </c>
      <c r="I45" s="229">
        <v>512203</v>
      </c>
      <c r="J45" s="229">
        <v>559</v>
      </c>
      <c r="K45" s="229">
        <v>800</v>
      </c>
      <c r="L45" s="229">
        <v>1142</v>
      </c>
      <c r="M45" s="229">
        <v>1566</v>
      </c>
      <c r="N45" s="229">
        <v>2121</v>
      </c>
      <c r="O45" s="229">
        <v>3029</v>
      </c>
      <c r="P45" s="229">
        <v>3728</v>
      </c>
      <c r="Q45" s="229">
        <v>4612</v>
      </c>
      <c r="R45" s="66">
        <v>6373</v>
      </c>
      <c r="S45" s="66">
        <v>8221</v>
      </c>
      <c r="T45" s="16">
        <v>8469</v>
      </c>
      <c r="U45" s="19">
        <v>9895</v>
      </c>
      <c r="V45" s="45">
        <v>12415</v>
      </c>
    </row>
    <row r="46" spans="1:22" ht="41.25">
      <c r="A46" s="29" t="s">
        <v>1622</v>
      </c>
      <c r="B46" s="227"/>
      <c r="C46" s="231"/>
      <c r="D46" s="231"/>
      <c r="E46" s="231"/>
      <c r="F46" s="231"/>
      <c r="G46" s="231"/>
      <c r="H46" s="231"/>
      <c r="I46" s="231"/>
      <c r="J46" s="231"/>
      <c r="K46" s="231"/>
      <c r="L46" s="229">
        <v>45794</v>
      </c>
      <c r="M46" s="229">
        <v>56910</v>
      </c>
      <c r="N46" s="229">
        <v>68008</v>
      </c>
      <c r="O46" s="229">
        <v>67922</v>
      </c>
      <c r="P46" s="229">
        <v>70397</v>
      </c>
      <c r="Q46" s="229">
        <v>78190</v>
      </c>
      <c r="R46" s="229">
        <v>73832</v>
      </c>
      <c r="S46" s="229">
        <v>75541</v>
      </c>
      <c r="T46" s="82">
        <v>125942</v>
      </c>
      <c r="U46" s="84">
        <v>138148</v>
      </c>
      <c r="V46" s="431">
        <v>136510</v>
      </c>
    </row>
    <row r="47" spans="1:22" ht="18" customHeight="1">
      <c r="A47" s="479" t="s">
        <v>1264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85"/>
    </row>
    <row r="48" spans="1:22" ht="13.5" customHeight="1">
      <c r="A48" s="516" t="s">
        <v>1969</v>
      </c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485"/>
    </row>
    <row r="49" spans="1:22" ht="13.5" customHeight="1">
      <c r="A49" s="516" t="s">
        <v>1971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485"/>
    </row>
    <row r="50" spans="1:22" ht="12.75">
      <c r="A50" s="518" t="s">
        <v>1970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20"/>
    </row>
    <row r="51" spans="1:22" ht="12.75">
      <c r="A51" s="516" t="s">
        <v>1972</v>
      </c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485"/>
    </row>
    <row r="52" spans="1:22" ht="12.75">
      <c r="A52" s="516" t="s">
        <v>129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485"/>
    </row>
    <row r="53" spans="1:22" ht="12.75">
      <c r="A53" s="516" t="s">
        <v>26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485"/>
    </row>
    <row r="54" spans="1:22" ht="12.75">
      <c r="A54" s="516" t="s">
        <v>1973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485"/>
    </row>
    <row r="55" spans="1:22" ht="12.75">
      <c r="A55" s="516" t="s">
        <v>123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485"/>
    </row>
    <row r="56" spans="1:22" ht="12.75">
      <c r="A56" s="516" t="s">
        <v>124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485"/>
    </row>
    <row r="57" spans="1:22" ht="12.75">
      <c r="A57" s="516" t="s">
        <v>130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485"/>
    </row>
    <row r="58" spans="1:22" ht="12.75">
      <c r="A58" s="514" t="s">
        <v>125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485"/>
    </row>
    <row r="59" spans="1:22" ht="12.75">
      <c r="A59" s="514" t="s">
        <v>126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485"/>
    </row>
    <row r="60" spans="1:22" ht="12.75">
      <c r="A60" s="514" t="s">
        <v>131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485"/>
    </row>
    <row r="61" spans="1:22" ht="12.75">
      <c r="A61" s="514" t="s">
        <v>132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485"/>
    </row>
    <row r="62" spans="1:22" ht="12.75">
      <c r="A62" s="514" t="s">
        <v>127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485"/>
    </row>
    <row r="63" spans="1:22" ht="12.75">
      <c r="A63" s="514" t="s">
        <v>133</v>
      </c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485"/>
    </row>
    <row r="64" spans="1:22" ht="12.75">
      <c r="A64" s="514" t="s">
        <v>128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485"/>
    </row>
    <row r="65" spans="1:22" ht="12.75">
      <c r="A65" s="516" t="s">
        <v>135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485"/>
    </row>
    <row r="66" spans="1:22" ht="12.75">
      <c r="A66" s="516" t="s">
        <v>134</v>
      </c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485"/>
    </row>
    <row r="67" ht="15.75">
      <c r="A67" s="8" t="s">
        <v>688</v>
      </c>
    </row>
    <row r="68" spans="1:22" ht="25.5">
      <c r="A68" s="29" t="s">
        <v>689</v>
      </c>
      <c r="C68" s="21"/>
      <c r="D68" s="19">
        <v>0.2</v>
      </c>
      <c r="E68" s="19">
        <v>20.5</v>
      </c>
      <c r="F68" s="28">
        <v>171</v>
      </c>
      <c r="G68" s="28">
        <v>479</v>
      </c>
      <c r="H68" s="19">
        <v>605.5</v>
      </c>
      <c r="I68" s="19">
        <v>335.9</v>
      </c>
      <c r="J68" s="43" t="s">
        <v>690</v>
      </c>
      <c r="K68" s="43" t="s">
        <v>691</v>
      </c>
      <c r="L68" s="28">
        <v>89</v>
      </c>
      <c r="M68" s="28">
        <v>152</v>
      </c>
      <c r="N68" s="28">
        <v>185</v>
      </c>
      <c r="O68" s="19">
        <v>172.3</v>
      </c>
      <c r="P68" s="48" t="s">
        <v>692</v>
      </c>
      <c r="Q68" s="28">
        <v>186</v>
      </c>
      <c r="R68" s="28">
        <v>262</v>
      </c>
      <c r="S68" s="28">
        <v>277</v>
      </c>
      <c r="T68" s="28">
        <v>381</v>
      </c>
      <c r="U68" s="28">
        <v>760</v>
      </c>
      <c r="V68" s="34">
        <v>940</v>
      </c>
    </row>
    <row r="69" spans="1:22" ht="38.25">
      <c r="A69" s="29" t="s">
        <v>1112</v>
      </c>
      <c r="C69" s="21"/>
      <c r="D69" s="19">
        <v>0.2</v>
      </c>
      <c r="E69" s="19">
        <v>17.5</v>
      </c>
      <c r="F69" s="19">
        <v>159.5</v>
      </c>
      <c r="G69" s="19">
        <v>430.5</v>
      </c>
      <c r="H69" s="28">
        <v>502</v>
      </c>
      <c r="I69" s="28">
        <v>258.6</v>
      </c>
      <c r="J69" s="19">
        <v>172.8</v>
      </c>
      <c r="K69" s="19">
        <v>20.5</v>
      </c>
      <c r="L69" s="19">
        <v>60.4</v>
      </c>
      <c r="M69" s="19">
        <v>142.6</v>
      </c>
      <c r="N69" s="19">
        <v>134.8</v>
      </c>
      <c r="O69" s="19">
        <v>169.2</v>
      </c>
      <c r="P69" s="19">
        <v>169.1</v>
      </c>
      <c r="Q69" s="28">
        <v>186</v>
      </c>
      <c r="R69" s="19">
        <v>245.2</v>
      </c>
      <c r="S69" s="19">
        <v>185.3</v>
      </c>
      <c r="T69" s="28">
        <v>419.2</v>
      </c>
      <c r="U69" s="19">
        <v>715.6</v>
      </c>
      <c r="V69" s="45">
        <v>756.1</v>
      </c>
    </row>
    <row r="70" spans="1:22" ht="51">
      <c r="A70" s="29" t="s">
        <v>2006</v>
      </c>
      <c r="C70" s="21"/>
      <c r="D70" s="19">
        <v>0.2</v>
      </c>
      <c r="E70" s="19">
        <v>12.9</v>
      </c>
      <c r="F70" s="19">
        <v>122.3</v>
      </c>
      <c r="G70" s="28">
        <v>322.9</v>
      </c>
      <c r="H70" s="19">
        <v>436.2</v>
      </c>
      <c r="I70" s="19">
        <v>193.7</v>
      </c>
      <c r="J70" s="19">
        <v>12.6</v>
      </c>
      <c r="K70" s="19">
        <v>20.3</v>
      </c>
      <c r="L70" s="19">
        <v>56.4</v>
      </c>
      <c r="M70" s="19">
        <v>133.9</v>
      </c>
      <c r="N70" s="28">
        <v>136</v>
      </c>
      <c r="O70" s="19">
        <v>184.5</v>
      </c>
      <c r="P70" s="19">
        <v>171.6</v>
      </c>
      <c r="Q70" s="19">
        <v>192.2</v>
      </c>
      <c r="R70" s="19">
        <v>253.3</v>
      </c>
      <c r="S70" s="19">
        <v>183.3</v>
      </c>
      <c r="T70" s="28">
        <v>426.9</v>
      </c>
      <c r="U70" s="19">
        <v>728.5</v>
      </c>
      <c r="V70" s="45">
        <v>760.8</v>
      </c>
    </row>
    <row r="71" spans="1:22" ht="25.5">
      <c r="A71" s="127" t="s">
        <v>2007</v>
      </c>
      <c r="C71" s="21"/>
      <c r="D71" s="28">
        <v>0</v>
      </c>
      <c r="E71" s="19">
        <v>7.12</v>
      </c>
      <c r="F71" s="19">
        <v>95.54</v>
      </c>
      <c r="G71" s="19">
        <v>287.73</v>
      </c>
      <c r="H71" s="28">
        <v>402.11</v>
      </c>
      <c r="I71" s="19">
        <v>244.1</v>
      </c>
      <c r="J71" s="19">
        <v>80.4</v>
      </c>
      <c r="K71" s="19">
        <v>93.3</v>
      </c>
      <c r="L71" s="19">
        <v>111.6</v>
      </c>
      <c r="M71" s="28">
        <v>108</v>
      </c>
      <c r="N71" s="19">
        <v>138.3</v>
      </c>
      <c r="O71" s="19">
        <v>108.6</v>
      </c>
      <c r="P71" s="19">
        <v>118.1</v>
      </c>
      <c r="Q71" s="19">
        <v>113.7</v>
      </c>
      <c r="R71" s="19">
        <v>138.5</v>
      </c>
      <c r="S71" s="19">
        <v>161.5</v>
      </c>
      <c r="T71" s="28">
        <v>174.4</v>
      </c>
      <c r="U71" s="19">
        <v>244.3</v>
      </c>
      <c r="V71" s="45">
        <v>471.1</v>
      </c>
    </row>
    <row r="72" spans="1:22" ht="28.5">
      <c r="A72" s="29" t="s">
        <v>2008</v>
      </c>
      <c r="C72" s="21"/>
      <c r="D72" s="19">
        <v>0.2</v>
      </c>
      <c r="E72" s="19">
        <v>5.7</v>
      </c>
      <c r="F72" s="19">
        <v>26.8</v>
      </c>
      <c r="G72" s="19">
        <v>35.2</v>
      </c>
      <c r="H72" s="19">
        <v>32.7</v>
      </c>
      <c r="I72" s="19">
        <v>-50.4</v>
      </c>
      <c r="J72" s="19">
        <v>-67.8</v>
      </c>
      <c r="K72" s="28">
        <v>-73</v>
      </c>
      <c r="L72" s="19">
        <v>-55.2</v>
      </c>
      <c r="M72" s="19">
        <v>25.9</v>
      </c>
      <c r="N72" s="19">
        <v>-2.4</v>
      </c>
      <c r="O72" s="19">
        <v>75.9</v>
      </c>
      <c r="P72" s="19">
        <v>53.5</v>
      </c>
      <c r="Q72" s="19">
        <v>78.5</v>
      </c>
      <c r="R72" s="19">
        <v>114.8</v>
      </c>
      <c r="S72" s="19">
        <v>21.9</v>
      </c>
      <c r="T72" s="28">
        <v>252.5</v>
      </c>
      <c r="U72" s="19">
        <v>484.2</v>
      </c>
      <c r="V72" s="45">
        <v>289.7</v>
      </c>
    </row>
    <row r="73" spans="1:22" ht="66" customHeight="1">
      <c r="A73" s="29" t="s">
        <v>2009</v>
      </c>
      <c r="C73" s="21"/>
      <c r="D73" s="28">
        <v>0.2</v>
      </c>
      <c r="E73" s="28">
        <v>10.6</v>
      </c>
      <c r="F73" s="28">
        <v>76.6</v>
      </c>
      <c r="G73" s="28">
        <v>237.1</v>
      </c>
      <c r="H73" s="28">
        <v>384.9</v>
      </c>
      <c r="I73" s="28">
        <v>385.8</v>
      </c>
      <c r="J73" s="28">
        <v>270.4</v>
      </c>
      <c r="K73" s="28">
        <v>185.1</v>
      </c>
      <c r="L73" s="28">
        <v>160.2</v>
      </c>
      <c r="M73" s="28">
        <v>217</v>
      </c>
      <c r="N73" s="28">
        <v>314.7</v>
      </c>
      <c r="O73" s="28">
        <v>557.6</v>
      </c>
      <c r="P73" s="28">
        <v>721.6</v>
      </c>
      <c r="Q73" s="28">
        <v>875.6</v>
      </c>
      <c r="R73" s="28">
        <v>1047.4</v>
      </c>
      <c r="S73" s="28">
        <v>1144</v>
      </c>
      <c r="T73" s="28">
        <v>1469.7</v>
      </c>
      <c r="U73" s="28">
        <v>2054.2</v>
      </c>
      <c r="V73" s="45">
        <v>2803.3</v>
      </c>
    </row>
    <row r="74" spans="1:22" ht="21.75" customHeight="1">
      <c r="A74" s="479" t="s">
        <v>2010</v>
      </c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85"/>
    </row>
    <row r="75" spans="1:22" ht="12.75">
      <c r="A75" s="479" t="s">
        <v>2011</v>
      </c>
      <c r="B75" s="490"/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85"/>
    </row>
    <row r="76" spans="1:22" ht="12.75">
      <c r="A76" s="479" t="s">
        <v>2012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85"/>
    </row>
    <row r="77" ht="12.75">
      <c r="A77" s="107" t="s">
        <v>2013</v>
      </c>
    </row>
    <row r="78" spans="1:22" ht="25.5">
      <c r="A78" s="9" t="s">
        <v>2014</v>
      </c>
      <c r="C78" s="26"/>
      <c r="D78" s="26">
        <v>1534</v>
      </c>
      <c r="E78" s="26">
        <v>2175</v>
      </c>
      <c r="F78" s="26">
        <v>2217</v>
      </c>
      <c r="G78" s="26">
        <v>2043</v>
      </c>
      <c r="H78" s="26">
        <v>1893</v>
      </c>
      <c r="I78" s="26">
        <v>1493</v>
      </c>
      <c r="J78" s="26">
        <v>1318</v>
      </c>
      <c r="K78" s="26">
        <v>1166</v>
      </c>
      <c r="L78" s="26">
        <v>1196</v>
      </c>
      <c r="M78" s="26">
        <v>1205</v>
      </c>
      <c r="N78" s="26">
        <v>1187</v>
      </c>
      <c r="O78" s="26">
        <v>1063</v>
      </c>
      <c r="P78" s="26">
        <v>983</v>
      </c>
      <c r="Q78" s="26">
        <v>921</v>
      </c>
      <c r="R78" s="26">
        <v>849</v>
      </c>
      <c r="S78" s="26">
        <v>777</v>
      </c>
      <c r="T78" s="26">
        <v>693</v>
      </c>
      <c r="U78" s="26">
        <v>600</v>
      </c>
      <c r="V78" s="45">
        <v>514</v>
      </c>
    </row>
    <row r="79" spans="1:22" ht="25.5">
      <c r="A79" s="9" t="s">
        <v>2015</v>
      </c>
      <c r="C79" s="26"/>
      <c r="D79" s="26">
        <v>4554</v>
      </c>
      <c r="E79" s="26">
        <v>6935</v>
      </c>
      <c r="F79" s="26">
        <v>6393</v>
      </c>
      <c r="G79" s="26">
        <v>6750</v>
      </c>
      <c r="H79" s="26">
        <v>5062</v>
      </c>
      <c r="I79" s="26">
        <v>4753</v>
      </c>
      <c r="J79" s="26">
        <v>4820</v>
      </c>
      <c r="K79" s="26">
        <v>4507</v>
      </c>
      <c r="L79" s="26">
        <v>4628</v>
      </c>
      <c r="M79" s="26">
        <v>5249</v>
      </c>
      <c r="N79" s="26">
        <v>4955</v>
      </c>
      <c r="O79" s="26">
        <v>4944</v>
      </c>
      <c r="P79" s="26">
        <v>5038</v>
      </c>
      <c r="Q79" s="26">
        <v>5171</v>
      </c>
      <c r="R79" s="26">
        <v>5341</v>
      </c>
      <c r="S79" s="219">
        <v>5443</v>
      </c>
      <c r="T79" s="26">
        <v>5213</v>
      </c>
      <c r="U79" s="26">
        <v>4567</v>
      </c>
      <c r="V79" s="45">
        <v>4332</v>
      </c>
    </row>
    <row r="80" spans="1:22" ht="38.25">
      <c r="A80" s="29" t="s">
        <v>2016</v>
      </c>
      <c r="C80" s="26"/>
      <c r="D80" s="26">
        <v>87.7</v>
      </c>
      <c r="E80" s="26">
        <v>494.9</v>
      </c>
      <c r="F80" s="26">
        <v>1642.1</v>
      </c>
      <c r="G80" s="65">
        <v>2427</v>
      </c>
      <c r="H80" s="26">
        <v>4919.7</v>
      </c>
      <c r="I80" s="26">
        <v>7434.8</v>
      </c>
      <c r="J80" s="65">
        <v>10809</v>
      </c>
      <c r="K80" s="26">
        <v>16041.6</v>
      </c>
      <c r="L80" s="65">
        <v>36614</v>
      </c>
      <c r="M80" s="26">
        <v>52947.1</v>
      </c>
      <c r="N80" s="26">
        <v>76336.4</v>
      </c>
      <c r="O80" s="65">
        <v>130350.3</v>
      </c>
      <c r="P80" s="26">
        <v>142042.1</v>
      </c>
      <c r="Q80" s="26">
        <v>149411.2</v>
      </c>
      <c r="R80" s="65">
        <v>156556</v>
      </c>
      <c r="S80" s="65">
        <v>158722</v>
      </c>
      <c r="T80" s="65">
        <v>150687.1</v>
      </c>
      <c r="U80" s="65">
        <v>185145.3</v>
      </c>
      <c r="V80" s="45">
        <v>177860.3</v>
      </c>
    </row>
    <row r="81" spans="1:22" ht="51">
      <c r="A81" s="9" t="s">
        <v>2017</v>
      </c>
      <c r="C81" s="43"/>
      <c r="D81" s="26">
        <v>131271</v>
      </c>
      <c r="E81" s="26">
        <v>94700</v>
      </c>
      <c r="F81" s="26">
        <v>84695</v>
      </c>
      <c r="G81" s="26">
        <v>70252</v>
      </c>
      <c r="H81" s="26">
        <v>64566</v>
      </c>
      <c r="I81" s="26">
        <v>56420</v>
      </c>
      <c r="J81" s="26">
        <v>55473</v>
      </c>
      <c r="K81" s="26">
        <v>50452</v>
      </c>
      <c r="L81" s="26">
        <v>47232</v>
      </c>
      <c r="M81" s="26">
        <v>46131</v>
      </c>
      <c r="N81" s="26">
        <v>52783</v>
      </c>
      <c r="O81" s="26">
        <v>52618</v>
      </c>
      <c r="P81" s="26">
        <v>67218</v>
      </c>
      <c r="Q81" s="26">
        <v>40766</v>
      </c>
      <c r="R81" s="26">
        <v>37056</v>
      </c>
      <c r="S81" s="26">
        <v>20346</v>
      </c>
      <c r="T81" s="26">
        <v>28736</v>
      </c>
      <c r="U81" s="26">
        <v>29355</v>
      </c>
      <c r="V81" s="45">
        <v>35099</v>
      </c>
    </row>
    <row r="82" spans="1:22" ht="51">
      <c r="A82" s="9" t="s">
        <v>2018</v>
      </c>
      <c r="C82" s="43"/>
      <c r="D82" s="26">
        <v>18832</v>
      </c>
      <c r="E82" s="26">
        <v>25602</v>
      </c>
      <c r="F82" s="26">
        <v>28051</v>
      </c>
      <c r="G82" s="26">
        <v>22416</v>
      </c>
      <c r="H82" s="26">
        <v>18594</v>
      </c>
      <c r="I82" s="26">
        <v>13806</v>
      </c>
      <c r="J82" s="26">
        <v>9977</v>
      </c>
      <c r="K82" s="26">
        <v>9346</v>
      </c>
      <c r="L82" s="26">
        <v>8252</v>
      </c>
      <c r="M82" s="26">
        <v>8145</v>
      </c>
      <c r="N82" s="26">
        <v>10803</v>
      </c>
      <c r="O82" s="26">
        <v>8302</v>
      </c>
      <c r="P82" s="26">
        <v>8460</v>
      </c>
      <c r="Q82" s="26">
        <v>21895</v>
      </c>
      <c r="R82" s="26">
        <v>2378</v>
      </c>
      <c r="S82" s="26">
        <v>2385</v>
      </c>
      <c r="T82" s="26">
        <v>2012</v>
      </c>
      <c r="U82" s="26">
        <v>893</v>
      </c>
      <c r="V82" s="45">
        <v>1126</v>
      </c>
    </row>
    <row r="83" spans="1:22" ht="51">
      <c r="A83" s="9" t="s">
        <v>2019</v>
      </c>
      <c r="C83" s="43"/>
      <c r="D83" s="26">
        <v>46879</v>
      </c>
      <c r="E83" s="26">
        <v>72025</v>
      </c>
      <c r="F83" s="26">
        <v>76684</v>
      </c>
      <c r="G83" s="26">
        <v>49373</v>
      </c>
      <c r="H83" s="26">
        <v>41604</v>
      </c>
      <c r="I83" s="26">
        <v>34035</v>
      </c>
      <c r="J83" s="26">
        <v>37565</v>
      </c>
      <c r="K83" s="26">
        <v>42810</v>
      </c>
      <c r="L83" s="26">
        <v>42879</v>
      </c>
      <c r="M83" s="26">
        <v>46279</v>
      </c>
      <c r="N83" s="26">
        <v>74742</v>
      </c>
      <c r="O83" s="26">
        <v>109576</v>
      </c>
      <c r="P83" s="26">
        <v>128691</v>
      </c>
      <c r="Q83" s="26">
        <v>177254</v>
      </c>
      <c r="R83" s="26">
        <v>188465</v>
      </c>
      <c r="S83" s="26">
        <v>191777</v>
      </c>
      <c r="T83" s="26">
        <v>194457</v>
      </c>
      <c r="U83" s="26">
        <v>176413</v>
      </c>
      <c r="V83" s="45">
        <v>162561</v>
      </c>
    </row>
    <row r="84" spans="1:22" ht="25.5">
      <c r="A84" s="9" t="s">
        <v>532</v>
      </c>
      <c r="C84" s="26"/>
      <c r="D84" s="26">
        <v>144.2</v>
      </c>
      <c r="E84" s="26">
        <v>152.6</v>
      </c>
      <c r="F84" s="26">
        <v>113.3</v>
      </c>
      <c r="G84" s="65">
        <v>86</v>
      </c>
      <c r="H84" s="26">
        <v>80.8</v>
      </c>
      <c r="I84" s="26">
        <v>75.6</v>
      </c>
      <c r="J84" s="26">
        <v>83.1</v>
      </c>
      <c r="K84" s="26">
        <v>90.9</v>
      </c>
      <c r="L84" s="26">
        <v>90.6</v>
      </c>
      <c r="M84" s="26">
        <v>99.7</v>
      </c>
      <c r="N84" s="26">
        <v>106.4</v>
      </c>
      <c r="O84" s="65">
        <v>108</v>
      </c>
      <c r="P84" s="26">
        <v>138.1</v>
      </c>
      <c r="Q84" s="26">
        <v>133.4</v>
      </c>
      <c r="R84" s="26">
        <v>147.2</v>
      </c>
      <c r="S84" s="26">
        <v>157.8</v>
      </c>
      <c r="T84" s="65">
        <v>120</v>
      </c>
      <c r="U84" s="65">
        <v>128.1</v>
      </c>
      <c r="V84" s="45">
        <v>133.2</v>
      </c>
    </row>
    <row r="85" spans="1:22" ht="38.25">
      <c r="A85" s="29" t="s">
        <v>1237</v>
      </c>
      <c r="C85" s="26"/>
      <c r="D85" s="26">
        <v>335.8</v>
      </c>
      <c r="E85" s="26">
        <v>587.3</v>
      </c>
      <c r="F85" s="26">
        <v>1913.7</v>
      </c>
      <c r="G85" s="65">
        <v>4748.6</v>
      </c>
      <c r="H85" s="26">
        <v>5360.7</v>
      </c>
      <c r="I85" s="26">
        <v>7741.8</v>
      </c>
      <c r="J85" s="26">
        <v>12397.2</v>
      </c>
      <c r="K85" s="26">
        <v>14882.4</v>
      </c>
      <c r="L85" s="26">
        <v>22750.6</v>
      </c>
      <c r="M85" s="26">
        <v>32322.9</v>
      </c>
      <c r="N85" s="26">
        <v>53675.7</v>
      </c>
      <c r="O85" s="26">
        <v>65519.8</v>
      </c>
      <c r="P85" s="26">
        <v>107945.4</v>
      </c>
      <c r="Q85" s="26">
        <v>134030.1</v>
      </c>
      <c r="R85" s="26">
        <v>159848.3</v>
      </c>
      <c r="S85" s="26">
        <v>196258.1</v>
      </c>
      <c r="T85" s="65">
        <v>216739.2</v>
      </c>
      <c r="U85" s="26">
        <v>332802.1</v>
      </c>
      <c r="V85" s="45">
        <v>370384.2</v>
      </c>
    </row>
    <row r="86" spans="1:22" ht="25.5">
      <c r="A86" s="29" t="s">
        <v>1262</v>
      </c>
      <c r="C86" s="26"/>
      <c r="D86" s="26">
        <v>1257.5</v>
      </c>
      <c r="E86" s="26">
        <v>7955.5</v>
      </c>
      <c r="F86" s="26">
        <v>23641.1</v>
      </c>
      <c r="G86" s="26">
        <v>29056.8</v>
      </c>
      <c r="H86" s="65">
        <v>36570.4</v>
      </c>
      <c r="I86" s="26">
        <v>43651.9</v>
      </c>
      <c r="J86" s="26">
        <v>96695.5</v>
      </c>
      <c r="K86" s="26">
        <v>170074.1</v>
      </c>
      <c r="L86" s="26">
        <v>291174.3</v>
      </c>
      <c r="M86" s="26">
        <v>329877.8</v>
      </c>
      <c r="N86" s="65">
        <v>446791</v>
      </c>
      <c r="O86" s="26">
        <v>470525.7</v>
      </c>
      <c r="P86" s="26">
        <v>506151.1</v>
      </c>
      <c r="Q86" s="26">
        <v>614001.9</v>
      </c>
      <c r="R86" s="65">
        <v>775083</v>
      </c>
      <c r="S86" s="26">
        <v>954754.2</v>
      </c>
      <c r="T86" s="65">
        <v>979099.3</v>
      </c>
      <c r="U86" s="65">
        <v>1036677</v>
      </c>
      <c r="V86" s="45">
        <v>1269762.8</v>
      </c>
    </row>
    <row r="87" spans="1:22" ht="25.5">
      <c r="A87" s="29" t="s">
        <v>213</v>
      </c>
      <c r="C87" s="26"/>
      <c r="D87" s="26">
        <v>633.7</v>
      </c>
      <c r="E87" s="26">
        <v>5136.1</v>
      </c>
      <c r="F87" s="26">
        <v>17193.7</v>
      </c>
      <c r="G87" s="26">
        <v>23385.4</v>
      </c>
      <c r="H87" s="26">
        <v>26911.6</v>
      </c>
      <c r="I87" s="26">
        <v>33596.6</v>
      </c>
      <c r="J87" s="26">
        <v>64589.7</v>
      </c>
      <c r="K87" s="65">
        <v>138566</v>
      </c>
      <c r="L87" s="26">
        <v>201002.7</v>
      </c>
      <c r="M87" s="26">
        <v>232530.4</v>
      </c>
      <c r="N87" s="26">
        <v>292346.4</v>
      </c>
      <c r="O87" s="26">
        <v>293562.8</v>
      </c>
      <c r="P87" s="26">
        <v>308484.4</v>
      </c>
      <c r="Q87" s="26">
        <v>356934.3</v>
      </c>
      <c r="R87" s="26">
        <v>486597.2</v>
      </c>
      <c r="S87" s="26">
        <v>633233.6</v>
      </c>
      <c r="T87" s="65">
        <v>739908.1</v>
      </c>
      <c r="U87" s="26">
        <v>774830.6</v>
      </c>
      <c r="V87" s="45">
        <v>902205.7</v>
      </c>
    </row>
    <row r="88" spans="1:22" ht="38.25">
      <c r="A88" s="29" t="s">
        <v>2163</v>
      </c>
      <c r="B88" s="43"/>
      <c r="C88" s="43"/>
      <c r="D88" s="43"/>
      <c r="E88" s="43"/>
      <c r="F88" s="43"/>
      <c r="H88" s="26">
        <v>778.8</v>
      </c>
      <c r="I88" s="26">
        <v>665.5</v>
      </c>
      <c r="J88" s="26">
        <v>1103.9</v>
      </c>
      <c r="K88" s="26">
        <v>2089.3</v>
      </c>
      <c r="L88" s="26">
        <v>2795.8</v>
      </c>
      <c r="M88" s="26">
        <v>11373.2</v>
      </c>
      <c r="N88" s="26">
        <v>15458.4</v>
      </c>
      <c r="O88" s="26">
        <v>10203.8</v>
      </c>
      <c r="P88" s="26">
        <v>28800.4</v>
      </c>
      <c r="Q88" s="26">
        <v>30550.8</v>
      </c>
      <c r="R88" s="26">
        <v>26330.2</v>
      </c>
      <c r="S88" s="65">
        <v>11748</v>
      </c>
      <c r="T88" s="65">
        <v>-1074.7</v>
      </c>
      <c r="U88" s="65">
        <v>38121.1</v>
      </c>
      <c r="V88" s="45">
        <v>42233.9</v>
      </c>
    </row>
    <row r="89" spans="1:22" ht="17.25" customHeight="1">
      <c r="A89" s="9" t="s">
        <v>214</v>
      </c>
      <c r="B89" s="43"/>
      <c r="C89" s="43"/>
      <c r="D89" s="43"/>
      <c r="E89" s="43"/>
      <c r="F89" s="43"/>
      <c r="H89" s="43"/>
      <c r="I89" s="43"/>
      <c r="J89" s="43"/>
      <c r="K89" s="43"/>
      <c r="L89" s="43"/>
      <c r="M89" s="26">
        <v>40067.3</v>
      </c>
      <c r="N89" s="26">
        <v>51595.8</v>
      </c>
      <c r="O89" s="26">
        <v>73088.3</v>
      </c>
      <c r="P89" s="26">
        <v>107985.1</v>
      </c>
      <c r="Q89" s="65">
        <v>118432.9</v>
      </c>
      <c r="R89" s="26">
        <v>144571.8</v>
      </c>
      <c r="S89" s="26">
        <v>183219.2</v>
      </c>
      <c r="T89" s="65">
        <v>184033.7</v>
      </c>
      <c r="U89" s="26">
        <v>201893.8</v>
      </c>
      <c r="V89" s="45">
        <v>178254.4</v>
      </c>
    </row>
    <row r="90" spans="1:22" ht="25.5">
      <c r="A90" s="9" t="s">
        <v>215</v>
      </c>
      <c r="B90" s="43"/>
      <c r="C90" s="43"/>
      <c r="D90" s="43"/>
      <c r="E90" s="43"/>
      <c r="F90" s="43"/>
      <c r="H90" s="43"/>
      <c r="I90" s="43"/>
      <c r="J90" s="43"/>
      <c r="K90" s="43"/>
      <c r="L90" s="43"/>
      <c r="M90" s="26">
        <v>45108.9</v>
      </c>
      <c r="N90" s="26">
        <v>53641.9</v>
      </c>
      <c r="O90" s="26">
        <v>64434.3</v>
      </c>
      <c r="P90" s="26">
        <v>71530.9</v>
      </c>
      <c r="Q90" s="26">
        <v>75533.7</v>
      </c>
      <c r="R90" s="26">
        <v>103392.1</v>
      </c>
      <c r="S90" s="26">
        <v>112607.9</v>
      </c>
      <c r="T90" s="65">
        <v>105692.1</v>
      </c>
      <c r="U90" s="65">
        <v>101453.3</v>
      </c>
      <c r="V90" s="45">
        <v>96929.8</v>
      </c>
    </row>
    <row r="91" spans="1:22" ht="28.5">
      <c r="A91" s="5" t="s">
        <v>216</v>
      </c>
      <c r="U91" s="135"/>
      <c r="V91" s="204"/>
    </row>
    <row r="92" spans="1:22" ht="38.25">
      <c r="A92" s="9" t="s">
        <v>217</v>
      </c>
      <c r="E92" s="21"/>
      <c r="G92" s="57">
        <v>124989</v>
      </c>
      <c r="H92" s="57">
        <v>173998</v>
      </c>
      <c r="I92" s="57">
        <v>-115111</v>
      </c>
      <c r="J92" s="57">
        <v>723158</v>
      </c>
      <c r="K92" s="57">
        <v>1190597</v>
      </c>
      <c r="L92" s="57">
        <v>1141253</v>
      </c>
      <c r="M92" s="57">
        <v>923320</v>
      </c>
      <c r="N92" s="57">
        <v>1456171</v>
      </c>
      <c r="O92" s="57">
        <v>2485439</v>
      </c>
      <c r="P92" s="57">
        <v>3225916</v>
      </c>
      <c r="Q92" s="57">
        <v>5721598</v>
      </c>
      <c r="R92" s="57">
        <v>6040922</v>
      </c>
      <c r="S92" s="57">
        <v>3801161</v>
      </c>
      <c r="T92" s="57">
        <v>4431609</v>
      </c>
      <c r="U92" s="52">
        <v>6330589.049</v>
      </c>
      <c r="V92" s="57">
        <v>7139536.04</v>
      </c>
    </row>
    <row r="93" spans="1:22" ht="25.5">
      <c r="A93" s="9" t="s">
        <v>218</v>
      </c>
      <c r="E93" s="21"/>
      <c r="G93" s="58">
        <v>50.6</v>
      </c>
      <c r="H93" s="58">
        <v>50.1</v>
      </c>
      <c r="I93" s="58">
        <v>53.2</v>
      </c>
      <c r="J93" s="58">
        <v>40.8</v>
      </c>
      <c r="K93" s="58">
        <v>39.8</v>
      </c>
      <c r="L93" s="58">
        <v>37.9</v>
      </c>
      <c r="M93" s="58">
        <v>43.5</v>
      </c>
      <c r="N93" s="59">
        <v>43</v>
      </c>
      <c r="O93" s="58">
        <v>38.1</v>
      </c>
      <c r="P93" s="58">
        <v>36.4</v>
      </c>
      <c r="Q93" s="58">
        <v>32.5</v>
      </c>
      <c r="R93" s="58">
        <v>25.5</v>
      </c>
      <c r="S93" s="58">
        <v>28.3</v>
      </c>
      <c r="T93" s="59">
        <v>32</v>
      </c>
      <c r="U93" s="48" t="s">
        <v>3</v>
      </c>
      <c r="V93" s="59">
        <v>30</v>
      </c>
    </row>
    <row r="94" spans="1:22" ht="12.75">
      <c r="A94" s="9" t="s">
        <v>219</v>
      </c>
      <c r="E94" s="21"/>
      <c r="G94" s="57">
        <v>113504</v>
      </c>
      <c r="H94" s="57">
        <v>135010</v>
      </c>
      <c r="I94" s="57">
        <v>472690</v>
      </c>
      <c r="J94" s="57">
        <v>161710</v>
      </c>
      <c r="K94" s="57">
        <v>170231</v>
      </c>
      <c r="L94" s="57">
        <v>216553</v>
      </c>
      <c r="M94" s="57">
        <v>350095</v>
      </c>
      <c r="N94" s="57">
        <v>359580</v>
      </c>
      <c r="O94" s="57">
        <v>293113</v>
      </c>
      <c r="P94" s="57">
        <v>447695</v>
      </c>
      <c r="Q94" s="57">
        <v>363027</v>
      </c>
      <c r="R94" s="57">
        <v>370693</v>
      </c>
      <c r="S94" s="57">
        <v>1553201</v>
      </c>
      <c r="T94" s="57">
        <v>1420117</v>
      </c>
      <c r="U94" s="52">
        <v>1022225.147</v>
      </c>
      <c r="V94" s="57">
        <v>1654029.871</v>
      </c>
    </row>
    <row r="95" spans="1:22" ht="25.5">
      <c r="A95" s="9" t="s">
        <v>220</v>
      </c>
      <c r="E95" s="21"/>
      <c r="G95" s="58">
        <v>4.8</v>
      </c>
      <c r="H95" s="58">
        <v>6.3</v>
      </c>
      <c r="I95" s="58">
        <v>8.1</v>
      </c>
      <c r="J95" s="58">
        <v>18.5</v>
      </c>
      <c r="K95" s="58">
        <v>18.9</v>
      </c>
      <c r="L95" s="58">
        <v>14.4</v>
      </c>
      <c r="M95" s="58">
        <v>10.9</v>
      </c>
      <c r="N95" s="58">
        <v>10.2</v>
      </c>
      <c r="O95" s="58">
        <v>13.2</v>
      </c>
      <c r="P95" s="58">
        <v>13.5</v>
      </c>
      <c r="Q95" s="58">
        <v>13.2</v>
      </c>
      <c r="R95" s="58">
        <v>13.1</v>
      </c>
      <c r="S95" s="59">
        <v>13</v>
      </c>
      <c r="T95" s="58">
        <v>10.8</v>
      </c>
      <c r="U95" s="48">
        <v>10</v>
      </c>
      <c r="V95" s="95" t="s">
        <v>136</v>
      </c>
    </row>
    <row r="96" spans="1:22" ht="12.75">
      <c r="A96" s="9" t="s">
        <v>221</v>
      </c>
      <c r="E96" s="21"/>
      <c r="G96" s="58">
        <v>1.3</v>
      </c>
      <c r="H96" s="58">
        <v>1.7</v>
      </c>
      <c r="I96" s="58">
        <v>-0.9</v>
      </c>
      <c r="J96" s="59">
        <v>5</v>
      </c>
      <c r="K96" s="58">
        <v>7.6</v>
      </c>
      <c r="L96" s="58">
        <v>6.1</v>
      </c>
      <c r="M96" s="58">
        <v>4.3</v>
      </c>
      <c r="N96" s="58">
        <v>5.9</v>
      </c>
      <c r="O96" s="58">
        <v>8.5</v>
      </c>
      <c r="P96" s="58">
        <v>8.8</v>
      </c>
      <c r="Q96" s="58">
        <v>12.2</v>
      </c>
      <c r="R96" s="58">
        <v>10.4</v>
      </c>
      <c r="S96" s="58">
        <v>5.4</v>
      </c>
      <c r="T96" s="58">
        <v>5.5</v>
      </c>
      <c r="U96" s="351" t="s">
        <v>4</v>
      </c>
      <c r="V96" s="95" t="s">
        <v>137</v>
      </c>
    </row>
    <row r="97" spans="1:22" ht="12.75">
      <c r="A97" s="9" t="s">
        <v>222</v>
      </c>
      <c r="E97" s="21"/>
      <c r="G97" s="57">
        <v>1753736</v>
      </c>
      <c r="H97" s="57">
        <v>2441856</v>
      </c>
      <c r="I97" s="57">
        <v>3402556</v>
      </c>
      <c r="J97" s="57">
        <v>4374225</v>
      </c>
      <c r="K97" s="57">
        <v>5841343</v>
      </c>
      <c r="L97" s="57">
        <v>6830179</v>
      </c>
      <c r="M97" s="57">
        <v>8048645</v>
      </c>
      <c r="N97" s="57">
        <v>9709306</v>
      </c>
      <c r="O97" s="57">
        <v>12048850</v>
      </c>
      <c r="P97" s="57">
        <v>14315616</v>
      </c>
      <c r="Q97" s="57">
        <v>17714632</v>
      </c>
      <c r="R97" s="57">
        <v>23281981</v>
      </c>
      <c r="S97" s="57">
        <v>30448706</v>
      </c>
      <c r="T97" s="57">
        <v>32905967</v>
      </c>
      <c r="U97" s="52">
        <v>39383807.234</v>
      </c>
      <c r="V97" s="57">
        <v>45804616.455</v>
      </c>
    </row>
    <row r="98" spans="1:22" ht="25.5">
      <c r="A98" s="9" t="s">
        <v>223</v>
      </c>
      <c r="E98" s="21"/>
      <c r="G98" s="58">
        <v>98.8</v>
      </c>
      <c r="H98" s="58">
        <v>95.5</v>
      </c>
      <c r="I98" s="58">
        <v>91.2</v>
      </c>
      <c r="J98" s="58">
        <v>99.5</v>
      </c>
      <c r="K98" s="58">
        <v>102.5</v>
      </c>
      <c r="L98" s="58">
        <v>106.1</v>
      </c>
      <c r="M98" s="58">
        <v>109.7</v>
      </c>
      <c r="N98" s="58">
        <v>116.2</v>
      </c>
      <c r="O98" s="58">
        <v>113.1</v>
      </c>
      <c r="P98" s="58">
        <v>122.2</v>
      </c>
      <c r="Q98" s="58">
        <v>123.7</v>
      </c>
      <c r="R98" s="58">
        <v>130.7</v>
      </c>
      <c r="S98" s="58">
        <v>129.2</v>
      </c>
      <c r="T98" s="58">
        <v>129.4</v>
      </c>
      <c r="U98" s="48" t="s">
        <v>5</v>
      </c>
      <c r="V98" s="95" t="s">
        <v>138</v>
      </c>
    </row>
    <row r="99" spans="1:22" ht="38.25">
      <c r="A99" s="9" t="s">
        <v>224</v>
      </c>
      <c r="E99" s="21"/>
      <c r="G99" s="59">
        <v>-1</v>
      </c>
      <c r="H99" s="58">
        <v>-5.6</v>
      </c>
      <c r="I99" s="59">
        <v>-17</v>
      </c>
      <c r="J99" s="58">
        <v>-11.9</v>
      </c>
      <c r="K99" s="58">
        <v>-7.4</v>
      </c>
      <c r="L99" s="59">
        <v>-7</v>
      </c>
      <c r="M99" s="58">
        <v>-6.6</v>
      </c>
      <c r="N99" s="58">
        <v>-8.2</v>
      </c>
      <c r="O99" s="58">
        <v>-10.6</v>
      </c>
      <c r="P99" s="58">
        <v>-12.5</v>
      </c>
      <c r="Q99" s="58">
        <v>-13.3</v>
      </c>
      <c r="R99" s="58">
        <v>-10.5</v>
      </c>
      <c r="S99" s="58">
        <v>-14.1</v>
      </c>
      <c r="T99" s="58">
        <v>-18.8</v>
      </c>
      <c r="U99" s="48" t="s">
        <v>6</v>
      </c>
      <c r="V99" s="95" t="s">
        <v>139</v>
      </c>
    </row>
    <row r="100" spans="1:22" ht="12.75">
      <c r="A100" s="9" t="s">
        <v>225</v>
      </c>
      <c r="E100" s="21"/>
      <c r="G100" s="58">
        <v>80.7</v>
      </c>
      <c r="H100" s="58">
        <v>73.9</v>
      </c>
      <c r="I100" s="58">
        <v>65.5</v>
      </c>
      <c r="J100" s="58">
        <v>62.2</v>
      </c>
      <c r="K100" s="58">
        <v>59.9</v>
      </c>
      <c r="L100" s="58">
        <v>60.9</v>
      </c>
      <c r="M100" s="58">
        <v>60.1</v>
      </c>
      <c r="N100" s="58">
        <v>57.7</v>
      </c>
      <c r="O100" s="58">
        <v>54.4</v>
      </c>
      <c r="P100" s="58">
        <v>56.2</v>
      </c>
      <c r="Q100" s="58">
        <v>57.1</v>
      </c>
      <c r="R100" s="58">
        <v>55.9</v>
      </c>
      <c r="S100" s="58">
        <v>50.5</v>
      </c>
      <c r="T100" s="58">
        <v>51.6</v>
      </c>
      <c r="U100" s="351" t="s">
        <v>7</v>
      </c>
      <c r="V100" s="95" t="s">
        <v>140</v>
      </c>
    </row>
    <row r="101" spans="1:22" ht="17.25" customHeight="1">
      <c r="A101" s="479" t="s">
        <v>226</v>
      </c>
      <c r="B101" s="485"/>
      <c r="C101" s="485"/>
      <c r="D101" s="485"/>
      <c r="E101" s="485"/>
      <c r="F101" s="485"/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</row>
    <row r="102" ht="51">
      <c r="A102" s="5" t="s">
        <v>227</v>
      </c>
    </row>
    <row r="103" spans="1:22" ht="25.5">
      <c r="A103" s="9" t="s">
        <v>228</v>
      </c>
      <c r="F103" s="21"/>
      <c r="G103" s="162"/>
      <c r="H103" s="58">
        <v>1452970</v>
      </c>
      <c r="I103" s="58">
        <v>2811479</v>
      </c>
      <c r="J103" s="58">
        <v>3609435</v>
      </c>
      <c r="K103" s="58">
        <v>4479935</v>
      </c>
      <c r="L103" s="58">
        <v>6059063</v>
      </c>
      <c r="M103" s="43">
        <v>7307603</v>
      </c>
      <c r="N103" s="58">
        <v>8795918</v>
      </c>
      <c r="O103" s="58">
        <v>10420880</v>
      </c>
      <c r="P103" s="58">
        <v>12178969</v>
      </c>
      <c r="Q103" s="58">
        <v>14968091</v>
      </c>
      <c r="R103" s="58">
        <v>21406196</v>
      </c>
      <c r="S103" s="58">
        <v>28179482</v>
      </c>
      <c r="T103" s="58">
        <v>32561461</v>
      </c>
      <c r="U103" s="52">
        <v>37200349.632</v>
      </c>
      <c r="V103" s="237">
        <v>44018275</v>
      </c>
    </row>
    <row r="104" spans="1:22" ht="38.25">
      <c r="A104" s="9" t="s">
        <v>229</v>
      </c>
      <c r="F104" s="232"/>
      <c r="G104" s="162"/>
      <c r="H104" s="58">
        <v>782182</v>
      </c>
      <c r="I104" s="58">
        <v>1309205</v>
      </c>
      <c r="J104" s="58">
        <v>1445294</v>
      </c>
      <c r="K104" s="58">
        <v>1675153</v>
      </c>
      <c r="L104" s="58">
        <v>1667645</v>
      </c>
      <c r="M104" s="58">
        <v>1558850</v>
      </c>
      <c r="N104" s="58">
        <v>1401325</v>
      </c>
      <c r="O104" s="58">
        <v>1200598</v>
      </c>
      <c r="P104" s="58">
        <v>1032064</v>
      </c>
      <c r="Q104" s="58">
        <v>889263</v>
      </c>
      <c r="R104" s="58">
        <v>905432</v>
      </c>
      <c r="S104" s="58">
        <v>1073703</v>
      </c>
      <c r="T104" s="58">
        <v>1102076</v>
      </c>
      <c r="U104" s="52">
        <v>1171644.191</v>
      </c>
      <c r="V104" s="237">
        <v>1381947</v>
      </c>
    </row>
    <row r="105" spans="1:22" ht="25.5">
      <c r="A105" s="9" t="s">
        <v>215</v>
      </c>
      <c r="F105" s="58">
        <v>482842</v>
      </c>
      <c r="G105" s="58">
        <v>941159</v>
      </c>
      <c r="H105" s="58">
        <v>1288301</v>
      </c>
      <c r="I105" s="58">
        <v>2297445</v>
      </c>
      <c r="J105" s="58">
        <v>2900825</v>
      </c>
      <c r="K105" s="58">
        <v>3514951</v>
      </c>
      <c r="L105" s="58">
        <v>4230689</v>
      </c>
      <c r="M105" s="58">
        <v>4832303</v>
      </c>
      <c r="N105" s="58">
        <v>5283176</v>
      </c>
      <c r="O105" s="58">
        <v>5943838</v>
      </c>
      <c r="P105" s="58">
        <v>6389304</v>
      </c>
      <c r="Q105" s="58">
        <v>7696757</v>
      </c>
      <c r="R105" s="58">
        <v>10652807</v>
      </c>
      <c r="S105" s="58">
        <v>13353288</v>
      </c>
      <c r="T105" s="58">
        <v>14881506</v>
      </c>
      <c r="U105" s="52">
        <v>17683400.796</v>
      </c>
      <c r="V105" s="237">
        <v>20954272</v>
      </c>
    </row>
    <row r="106" spans="1:22" ht="25.5">
      <c r="A106" s="9" t="s">
        <v>1312</v>
      </c>
      <c r="F106" s="58">
        <v>238930</v>
      </c>
      <c r="G106" s="58">
        <v>514421</v>
      </c>
      <c r="H106" s="58">
        <v>756135</v>
      </c>
      <c r="I106" s="58">
        <v>1230613</v>
      </c>
      <c r="J106" s="58">
        <v>1354500</v>
      </c>
      <c r="K106" s="58">
        <v>1571469</v>
      </c>
      <c r="L106" s="58">
        <v>1560121</v>
      </c>
      <c r="M106" s="58">
        <v>1432819</v>
      </c>
      <c r="N106" s="58">
        <v>1306071</v>
      </c>
      <c r="O106" s="58">
        <v>1122193</v>
      </c>
      <c r="P106" s="58">
        <v>956356</v>
      </c>
      <c r="Q106" s="58">
        <v>821296</v>
      </c>
      <c r="R106" s="58">
        <v>832507</v>
      </c>
      <c r="S106" s="58">
        <v>994457</v>
      </c>
      <c r="T106" s="58">
        <v>957883</v>
      </c>
      <c r="U106" s="52">
        <v>1005997.697</v>
      </c>
      <c r="V106" s="237">
        <v>1208299</v>
      </c>
    </row>
    <row r="107" spans="1:22" ht="25.5">
      <c r="A107" s="9" t="s">
        <v>658</v>
      </c>
      <c r="F107" s="58">
        <v>91445</v>
      </c>
      <c r="G107" s="58">
        <v>123824</v>
      </c>
      <c r="H107" s="58">
        <v>164669</v>
      </c>
      <c r="I107" s="58">
        <v>514034</v>
      </c>
      <c r="J107" s="58">
        <v>708610</v>
      </c>
      <c r="K107" s="58">
        <v>964984</v>
      </c>
      <c r="L107" s="58">
        <v>1828374</v>
      </c>
      <c r="M107" s="58">
        <v>2475300</v>
      </c>
      <c r="N107" s="58">
        <v>3512742</v>
      </c>
      <c r="O107" s="58">
        <v>4477042</v>
      </c>
      <c r="P107" s="58">
        <v>5789665</v>
      </c>
      <c r="Q107" s="58">
        <v>7271334</v>
      </c>
      <c r="R107" s="58">
        <v>10753389</v>
      </c>
      <c r="S107" s="58">
        <v>14826194</v>
      </c>
      <c r="T107" s="58">
        <v>17679955</v>
      </c>
      <c r="U107" s="52">
        <v>19516948.836</v>
      </c>
      <c r="V107" s="237">
        <v>23064003</v>
      </c>
    </row>
    <row r="108" spans="1:22" ht="25.5">
      <c r="A108" s="9" t="s">
        <v>1993</v>
      </c>
      <c r="F108" s="58">
        <v>10679</v>
      </c>
      <c r="G108" s="58">
        <v>23499</v>
      </c>
      <c r="H108" s="58">
        <v>26047</v>
      </c>
      <c r="I108" s="58">
        <v>78592</v>
      </c>
      <c r="J108" s="58">
        <v>90794</v>
      </c>
      <c r="K108" s="58">
        <v>103684</v>
      </c>
      <c r="L108" s="58">
        <v>107524</v>
      </c>
      <c r="M108" s="58">
        <v>126031</v>
      </c>
      <c r="N108" s="58">
        <v>95254</v>
      </c>
      <c r="O108" s="58">
        <v>78405</v>
      </c>
      <c r="P108" s="58">
        <v>75708</v>
      </c>
      <c r="Q108" s="58">
        <v>67967</v>
      </c>
      <c r="R108" s="58">
        <v>72925</v>
      </c>
      <c r="S108" s="58">
        <v>79246</v>
      </c>
      <c r="T108" s="58">
        <v>144193</v>
      </c>
      <c r="U108" s="52">
        <v>165646.494</v>
      </c>
      <c r="V108" s="237">
        <v>173648</v>
      </c>
    </row>
    <row r="109" spans="1:22" ht="25.5">
      <c r="A109" s="9" t="s">
        <v>1994</v>
      </c>
      <c r="F109" s="233">
        <v>265892</v>
      </c>
      <c r="G109" s="233">
        <v>487088</v>
      </c>
      <c r="H109" s="234">
        <v>622982</v>
      </c>
      <c r="I109" s="234">
        <v>1180024</v>
      </c>
      <c r="J109" s="234">
        <v>1522836</v>
      </c>
      <c r="K109" s="234">
        <v>1802660</v>
      </c>
      <c r="L109" s="234">
        <v>2112972</v>
      </c>
      <c r="M109" s="234">
        <v>2407155</v>
      </c>
      <c r="N109" s="234">
        <v>2604361</v>
      </c>
      <c r="O109" s="234">
        <v>2908135</v>
      </c>
      <c r="P109" s="234">
        <v>3193914</v>
      </c>
      <c r="Q109" s="234">
        <v>3948589</v>
      </c>
      <c r="R109" s="234">
        <v>5499637</v>
      </c>
      <c r="S109" s="233">
        <v>7131124</v>
      </c>
      <c r="T109" s="58">
        <v>7432160</v>
      </c>
      <c r="U109" s="52">
        <v>8791246.859</v>
      </c>
      <c r="V109" s="13">
        <v>10667129.965</v>
      </c>
    </row>
    <row r="110" spans="1:22" ht="25.5">
      <c r="A110" s="9" t="s">
        <v>1995</v>
      </c>
      <c r="F110" s="223">
        <v>122300</v>
      </c>
      <c r="G110" s="223">
        <v>245937</v>
      </c>
      <c r="H110" s="92">
        <v>344687</v>
      </c>
      <c r="I110" s="92">
        <v>585993</v>
      </c>
      <c r="J110" s="92">
        <v>619452</v>
      </c>
      <c r="K110" s="92">
        <v>712478</v>
      </c>
      <c r="L110" s="92">
        <v>753995</v>
      </c>
      <c r="M110" s="92">
        <v>710338</v>
      </c>
      <c r="N110" s="92">
        <v>651965</v>
      </c>
      <c r="O110" s="92">
        <v>569422</v>
      </c>
      <c r="P110" s="92">
        <v>516114</v>
      </c>
      <c r="Q110" s="92">
        <v>474594</v>
      </c>
      <c r="R110" s="92">
        <v>553903</v>
      </c>
      <c r="S110" s="223">
        <v>715772</v>
      </c>
      <c r="T110" s="58">
        <v>680920</v>
      </c>
      <c r="U110" s="52">
        <v>721326.336</v>
      </c>
      <c r="V110" s="13">
        <v>884406.584</v>
      </c>
    </row>
    <row r="111" spans="1:22" ht="16.5" customHeight="1">
      <c r="A111" s="9" t="s">
        <v>214</v>
      </c>
      <c r="F111" s="19">
        <v>361996</v>
      </c>
      <c r="G111" s="19">
        <v>662591</v>
      </c>
      <c r="H111" s="19">
        <v>846121</v>
      </c>
      <c r="I111" s="19">
        <v>1541966</v>
      </c>
      <c r="J111" s="19">
        <v>19996902</v>
      </c>
      <c r="K111" s="19">
        <v>2450755</v>
      </c>
      <c r="L111" s="19">
        <v>32110305</v>
      </c>
      <c r="M111" s="19">
        <v>3663343</v>
      </c>
      <c r="N111" s="19">
        <v>4138639</v>
      </c>
      <c r="O111" s="19">
        <v>5174449</v>
      </c>
      <c r="P111" s="19">
        <v>6331251</v>
      </c>
      <c r="Q111" s="19">
        <v>7871212</v>
      </c>
      <c r="R111" s="19">
        <v>11061130</v>
      </c>
      <c r="S111" s="19">
        <v>13783072</v>
      </c>
      <c r="T111" s="58">
        <v>15441535</v>
      </c>
      <c r="U111" s="52">
        <v>18003884.057</v>
      </c>
      <c r="V111" s="237">
        <v>21796875</v>
      </c>
    </row>
    <row r="112" spans="1:22" ht="25.5">
      <c r="A112" s="9" t="s">
        <v>1996</v>
      </c>
      <c r="F112" s="19">
        <v>165496</v>
      </c>
      <c r="G112" s="19">
        <v>335514</v>
      </c>
      <c r="H112" s="19">
        <v>458401</v>
      </c>
      <c r="I112" s="19">
        <v>761932</v>
      </c>
      <c r="J112" s="19">
        <v>8145655</v>
      </c>
      <c r="K112" s="19">
        <v>916257</v>
      </c>
      <c r="L112" s="19">
        <v>10073409</v>
      </c>
      <c r="M112" s="19">
        <v>910866</v>
      </c>
      <c r="N112" s="19">
        <v>876518</v>
      </c>
      <c r="O112" s="19">
        <v>839003</v>
      </c>
      <c r="P112" s="19">
        <v>855998</v>
      </c>
      <c r="Q112" s="19">
        <v>1039936</v>
      </c>
      <c r="R112" s="19">
        <v>887190</v>
      </c>
      <c r="S112" s="19">
        <v>1051325</v>
      </c>
      <c r="T112" s="58">
        <v>1011328</v>
      </c>
      <c r="U112" s="52">
        <v>1048158.027</v>
      </c>
      <c r="V112" s="237">
        <v>1167488</v>
      </c>
    </row>
    <row r="113" spans="1:22" ht="14.25" customHeight="1">
      <c r="A113" s="9" t="s">
        <v>1997</v>
      </c>
      <c r="F113" s="19">
        <v>289309</v>
      </c>
      <c r="G113" s="19">
        <v>553196</v>
      </c>
      <c r="H113" s="19">
        <v>676389</v>
      </c>
      <c r="I113" s="19">
        <v>1198190</v>
      </c>
      <c r="J113" s="19">
        <v>14625658</v>
      </c>
      <c r="K113" s="19">
        <v>1721421</v>
      </c>
      <c r="L113" s="19">
        <v>20450980</v>
      </c>
      <c r="M113" s="19">
        <v>2262677</v>
      </c>
      <c r="N113" s="19">
        <v>2539966</v>
      </c>
      <c r="O113" s="19">
        <v>3010452</v>
      </c>
      <c r="P113" s="19">
        <v>3484419</v>
      </c>
      <c r="Q113" s="19">
        <v>4323594</v>
      </c>
      <c r="R113" s="19">
        <v>5807492</v>
      </c>
      <c r="S113" s="19">
        <v>6966327</v>
      </c>
      <c r="T113" s="58">
        <v>7505297</v>
      </c>
      <c r="U113" s="52">
        <v>8589347.745</v>
      </c>
      <c r="V113" s="237">
        <v>10120822</v>
      </c>
    </row>
    <row r="114" spans="1:22" ht="25.5">
      <c r="A114" s="9" t="s">
        <v>1998</v>
      </c>
      <c r="F114" s="19">
        <v>146896</v>
      </c>
      <c r="G114" s="19">
        <v>296258</v>
      </c>
      <c r="H114" s="19">
        <v>397138</v>
      </c>
      <c r="I114" s="19">
        <v>646438</v>
      </c>
      <c r="J114" s="19">
        <v>668558</v>
      </c>
      <c r="K114" s="19">
        <v>735327</v>
      </c>
      <c r="L114" s="19">
        <v>8371539</v>
      </c>
      <c r="M114" s="19">
        <v>714855</v>
      </c>
      <c r="N114" s="19">
        <v>623800</v>
      </c>
      <c r="O114" s="19">
        <v>607396</v>
      </c>
      <c r="P114" s="19">
        <v>572195</v>
      </c>
      <c r="Q114" s="19">
        <v>587641</v>
      </c>
      <c r="R114" s="19">
        <v>626652</v>
      </c>
      <c r="S114" s="19">
        <v>796694</v>
      </c>
      <c r="T114" s="58">
        <v>755556</v>
      </c>
      <c r="U114" s="52">
        <v>805411.134</v>
      </c>
      <c r="V114" s="237">
        <v>924619</v>
      </c>
    </row>
    <row r="115" spans="1:22" ht="40.5" customHeight="1">
      <c r="A115" s="9" t="s">
        <v>1999</v>
      </c>
      <c r="F115" s="19">
        <v>73434</v>
      </c>
      <c r="G115" s="19">
        <v>178907</v>
      </c>
      <c r="H115" s="19">
        <v>297734</v>
      </c>
      <c r="I115" s="19">
        <v>468681</v>
      </c>
      <c r="J115" s="19">
        <v>5399341</v>
      </c>
      <c r="K115" s="19">
        <v>655212</v>
      </c>
      <c r="L115" s="19">
        <v>5527798</v>
      </c>
      <c r="M115" s="19">
        <v>521953</v>
      </c>
      <c r="N115" s="19">
        <v>429553</v>
      </c>
      <c r="O115" s="19">
        <v>283190</v>
      </c>
      <c r="P115" s="19">
        <v>100358</v>
      </c>
      <c r="Q115" s="19">
        <v>-218640</v>
      </c>
      <c r="R115" s="19">
        <v>-54683</v>
      </c>
      <c r="S115" s="19">
        <v>-56868</v>
      </c>
      <c r="T115" s="58">
        <v>-53445</v>
      </c>
      <c r="U115" s="52">
        <f>U106-U112</f>
        <v>-42160.32999999996</v>
      </c>
      <c r="V115" s="237">
        <v>40811</v>
      </c>
    </row>
    <row r="116" spans="1:22" ht="38.25">
      <c r="A116" s="9" t="s">
        <v>2000</v>
      </c>
      <c r="E116" s="43"/>
      <c r="F116" s="43"/>
      <c r="G116" s="43"/>
      <c r="H116" s="43"/>
      <c r="I116" s="43"/>
      <c r="J116" s="43"/>
      <c r="K116" s="43"/>
      <c r="M116" s="43">
        <v>791</v>
      </c>
      <c r="N116" s="19">
        <v>567</v>
      </c>
      <c r="O116" s="19">
        <v>44059</v>
      </c>
      <c r="P116" s="19">
        <v>37670</v>
      </c>
      <c r="Q116" s="19">
        <v>32010</v>
      </c>
      <c r="R116" s="19">
        <v>27360</v>
      </c>
      <c r="S116" s="19">
        <v>20454</v>
      </c>
      <c r="T116" s="58">
        <v>18819</v>
      </c>
      <c r="U116" s="50">
        <v>16978</v>
      </c>
      <c r="V116" s="95">
        <v>15310</v>
      </c>
    </row>
    <row r="117" spans="1:22" ht="38.25">
      <c r="A117" s="9" t="s">
        <v>9</v>
      </c>
      <c r="E117" s="43"/>
      <c r="F117" s="43"/>
      <c r="G117" s="43"/>
      <c r="H117" s="43"/>
      <c r="I117" s="43"/>
      <c r="J117" s="43"/>
      <c r="K117" s="43"/>
      <c r="M117" s="43">
        <v>804</v>
      </c>
      <c r="N117" s="19">
        <v>599</v>
      </c>
      <c r="O117" s="19">
        <v>40766</v>
      </c>
      <c r="P117" s="19">
        <v>33673</v>
      </c>
      <c r="Q117" s="19">
        <v>27717</v>
      </c>
      <c r="R117" s="19">
        <v>22764</v>
      </c>
      <c r="S117" s="19">
        <v>16326</v>
      </c>
      <c r="T117" s="58">
        <v>14428</v>
      </c>
      <c r="U117" s="50">
        <v>12676</v>
      </c>
      <c r="V117" s="95">
        <v>11175</v>
      </c>
    </row>
    <row r="118" spans="1:22" ht="38.25">
      <c r="A118" s="9" t="s">
        <v>10</v>
      </c>
      <c r="I118" s="75">
        <v>77016.8955</v>
      </c>
      <c r="J118" s="75">
        <v>43740.664</v>
      </c>
      <c r="K118" s="75">
        <v>31690.068</v>
      </c>
      <c r="L118" s="75">
        <v>29943.39</v>
      </c>
      <c r="M118" s="75">
        <v>30575.373</v>
      </c>
      <c r="N118" s="75">
        <v>24429.917</v>
      </c>
      <c r="O118" s="75">
        <v>12206</v>
      </c>
      <c r="P118" s="75">
        <v>5755.837</v>
      </c>
      <c r="Q118" s="75">
        <v>4158.62</v>
      </c>
      <c r="R118" s="75">
        <v>2667.773</v>
      </c>
      <c r="S118" s="75">
        <v>4673.732</v>
      </c>
      <c r="T118" s="16">
        <v>3565</v>
      </c>
      <c r="U118" s="16">
        <v>2400</v>
      </c>
      <c r="V118" s="75">
        <v>1766</v>
      </c>
    </row>
    <row r="119" spans="1:22" ht="38.25">
      <c r="A119" s="12" t="s">
        <v>11</v>
      </c>
      <c r="I119" s="75">
        <v>19731.8761</v>
      </c>
      <c r="J119" s="75">
        <v>10164.84</v>
      </c>
      <c r="K119" s="75">
        <v>4941.587</v>
      </c>
      <c r="L119" s="75">
        <v>3632.956</v>
      </c>
      <c r="M119" s="75">
        <v>3443.76</v>
      </c>
      <c r="N119" s="75">
        <v>2260.249</v>
      </c>
      <c r="O119" s="75">
        <v>1005</v>
      </c>
      <c r="P119" s="75">
        <v>197.911</v>
      </c>
      <c r="Q119" s="75">
        <v>248.091</v>
      </c>
      <c r="R119" s="75">
        <v>191.645</v>
      </c>
      <c r="S119" s="75">
        <v>260.672</v>
      </c>
      <c r="T119" s="16">
        <v>196</v>
      </c>
      <c r="U119" s="16">
        <v>21</v>
      </c>
      <c r="V119" s="75">
        <v>8</v>
      </c>
    </row>
    <row r="120" spans="1:22" ht="38.25">
      <c r="A120" s="9" t="s">
        <v>2090</v>
      </c>
      <c r="E120" s="43"/>
      <c r="F120" s="43"/>
      <c r="G120" s="43"/>
      <c r="I120" s="50">
        <v>6704</v>
      </c>
      <c r="J120" s="50">
        <v>7075</v>
      </c>
      <c r="K120" s="50">
        <v>8925</v>
      </c>
      <c r="L120" s="50">
        <v>71319</v>
      </c>
      <c r="M120" s="50">
        <v>77787</v>
      </c>
      <c r="N120" s="50">
        <v>84985</v>
      </c>
      <c r="O120" s="50">
        <v>51694</v>
      </c>
      <c r="P120" s="50">
        <v>32815</v>
      </c>
      <c r="Q120" s="50">
        <v>38509</v>
      </c>
      <c r="R120" s="50">
        <v>68190</v>
      </c>
      <c r="S120" s="50">
        <v>117675</v>
      </c>
      <c r="T120" s="106">
        <v>180599</v>
      </c>
      <c r="U120" s="52">
        <v>198016.26</v>
      </c>
      <c r="V120" s="89">
        <v>256470</v>
      </c>
    </row>
    <row r="121" spans="1:22" ht="38.25" customHeight="1">
      <c r="A121" s="9" t="s">
        <v>2160</v>
      </c>
      <c r="E121" s="43"/>
      <c r="F121" s="43"/>
      <c r="G121" s="43"/>
      <c r="I121" s="50">
        <v>3921</v>
      </c>
      <c r="J121" s="50">
        <v>3262</v>
      </c>
      <c r="K121" s="50">
        <v>3103</v>
      </c>
      <c r="L121" s="50">
        <v>61370</v>
      </c>
      <c r="M121" s="50">
        <v>65371</v>
      </c>
      <c r="N121" s="50">
        <v>35459</v>
      </c>
      <c r="O121" s="50">
        <v>25835</v>
      </c>
      <c r="P121" s="50">
        <v>6888</v>
      </c>
      <c r="Q121" s="50">
        <v>5212</v>
      </c>
      <c r="R121" s="50">
        <v>20961</v>
      </c>
      <c r="S121" s="50">
        <v>32389</v>
      </c>
      <c r="T121" s="106">
        <v>52301</v>
      </c>
      <c r="U121" s="52">
        <v>62960.106</v>
      </c>
      <c r="V121" s="89">
        <v>88112</v>
      </c>
    </row>
    <row r="122" spans="1:22" ht="38.25">
      <c r="A122" s="9" t="s">
        <v>2161</v>
      </c>
      <c r="E122" s="43"/>
      <c r="F122" s="43"/>
      <c r="G122" s="43"/>
      <c r="I122" s="235">
        <v>3411</v>
      </c>
      <c r="J122" s="235">
        <v>3101</v>
      </c>
      <c r="K122" s="50">
        <v>5700</v>
      </c>
      <c r="L122" s="50">
        <v>6029</v>
      </c>
      <c r="M122" s="50">
        <v>4042</v>
      </c>
      <c r="N122" s="50">
        <v>8879</v>
      </c>
      <c r="O122" s="50">
        <v>6494</v>
      </c>
      <c r="P122" s="50">
        <v>9058</v>
      </c>
      <c r="Q122" s="50">
        <v>23767</v>
      </c>
      <c r="R122" s="50">
        <v>20407</v>
      </c>
      <c r="S122" s="50">
        <v>31937</v>
      </c>
      <c r="T122" s="106">
        <v>24098</v>
      </c>
      <c r="U122" s="52">
        <v>30103.668</v>
      </c>
      <c r="V122" s="89">
        <v>29514</v>
      </c>
    </row>
    <row r="123" spans="1:22" ht="38.25">
      <c r="A123" s="9" t="s">
        <v>2162</v>
      </c>
      <c r="E123" s="43"/>
      <c r="F123" s="43"/>
      <c r="G123" s="43"/>
      <c r="I123" s="236">
        <v>1428</v>
      </c>
      <c r="J123" s="236">
        <v>1329</v>
      </c>
      <c r="K123" s="236">
        <v>1603</v>
      </c>
      <c r="L123" s="236">
        <v>1670</v>
      </c>
      <c r="M123" s="236">
        <v>535</v>
      </c>
      <c r="N123" s="236">
        <v>1083</v>
      </c>
      <c r="O123" s="236">
        <v>745</v>
      </c>
      <c r="P123" s="236">
        <v>540</v>
      </c>
      <c r="Q123" s="236">
        <v>221</v>
      </c>
      <c r="R123" s="236">
        <v>307</v>
      </c>
      <c r="S123" s="236">
        <v>540</v>
      </c>
      <c r="T123" s="106">
        <v>2584</v>
      </c>
      <c r="U123" s="52">
        <v>5511.526</v>
      </c>
      <c r="V123" s="89">
        <v>661</v>
      </c>
    </row>
  </sheetData>
  <mergeCells count="32">
    <mergeCell ref="A47:V47"/>
    <mergeCell ref="A20:V20"/>
    <mergeCell ref="A21:V21"/>
    <mergeCell ref="A22:V22"/>
    <mergeCell ref="A23:V23"/>
    <mergeCell ref="A1:V1"/>
    <mergeCell ref="A18:V18"/>
    <mergeCell ref="A19:V19"/>
    <mergeCell ref="A3:V3"/>
    <mergeCell ref="A50:V50"/>
    <mergeCell ref="A48:V48"/>
    <mergeCell ref="A49:V49"/>
    <mergeCell ref="A52:V52"/>
    <mergeCell ref="A51:V51"/>
    <mergeCell ref="A53:V53"/>
    <mergeCell ref="A54:V54"/>
    <mergeCell ref="A55:V55"/>
    <mergeCell ref="A56:V56"/>
    <mergeCell ref="A57:V57"/>
    <mergeCell ref="A58:V58"/>
    <mergeCell ref="A59:V59"/>
    <mergeCell ref="A60:V60"/>
    <mergeCell ref="A61:V61"/>
    <mergeCell ref="A62:V62"/>
    <mergeCell ref="A74:V74"/>
    <mergeCell ref="A75:V75"/>
    <mergeCell ref="A76:V76"/>
    <mergeCell ref="A101:V101"/>
    <mergeCell ref="A63:V63"/>
    <mergeCell ref="A64:V64"/>
    <mergeCell ref="A65:V65"/>
    <mergeCell ref="A66:V66"/>
  </mergeCells>
  <printOptions/>
  <pageMargins left="0.75" right="0.75" top="1" bottom="1" header="0.5" footer="0.5"/>
  <pageSetup horizontalDpi="600" verticalDpi="600" orientation="portrait" paperSize="9" r:id="rId1"/>
  <ignoredErrors>
    <ignoredError sqref="U93 U96:V96 U98:U100 V95 V98:V100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1.875" style="0" customWidth="1"/>
    <col min="2" max="22" width="9.25390625" style="0" customWidth="1"/>
  </cols>
  <sheetData>
    <row r="1" spans="1:22" ht="12.75">
      <c r="A1" s="507" t="s">
        <v>417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22" ht="14.25" customHeight="1">
      <c r="A2" s="380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1006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</row>
    <row r="4" spans="1:22" ht="18" customHeight="1">
      <c r="A4" s="27" t="s">
        <v>1623</v>
      </c>
      <c r="B4" s="16">
        <v>4335</v>
      </c>
      <c r="C4" s="58">
        <v>3899</v>
      </c>
      <c r="D4" s="58">
        <v>2211</v>
      </c>
      <c r="E4" s="58">
        <v>1471</v>
      </c>
      <c r="F4" s="58">
        <v>1526</v>
      </c>
      <c r="G4" s="58">
        <v>1479</v>
      </c>
      <c r="H4" s="58">
        <v>1521</v>
      </c>
      <c r="I4" s="58">
        <v>1255</v>
      </c>
      <c r="J4" s="58">
        <v>1235</v>
      </c>
      <c r="K4" s="58">
        <v>1722</v>
      </c>
      <c r="L4" s="58">
        <v>1850</v>
      </c>
      <c r="M4" s="58">
        <v>1108</v>
      </c>
      <c r="N4" s="58">
        <v>1087</v>
      </c>
      <c r="O4" s="58">
        <v>931</v>
      </c>
      <c r="P4" s="58">
        <v>1085</v>
      </c>
      <c r="Q4" s="58">
        <v>1221</v>
      </c>
      <c r="R4" s="58">
        <v>1501</v>
      </c>
      <c r="S4" s="58">
        <v>1457</v>
      </c>
      <c r="T4" s="16">
        <v>913</v>
      </c>
      <c r="U4" s="16">
        <v>1177</v>
      </c>
      <c r="V4" s="358">
        <v>1252</v>
      </c>
    </row>
    <row r="5" spans="1:22" ht="25.5">
      <c r="A5" s="27" t="s">
        <v>1624</v>
      </c>
      <c r="B5" s="16">
        <v>4263</v>
      </c>
      <c r="C5" s="58">
        <v>3884</v>
      </c>
      <c r="D5" s="58">
        <v>2207</v>
      </c>
      <c r="E5" s="16">
        <v>1470</v>
      </c>
      <c r="F5" s="58">
        <v>1521</v>
      </c>
      <c r="G5" s="58">
        <v>1476</v>
      </c>
      <c r="H5" s="58">
        <v>1510</v>
      </c>
      <c r="I5" s="58">
        <v>1250</v>
      </c>
      <c r="J5" s="58">
        <v>1234</v>
      </c>
      <c r="K5" s="58">
        <v>1719</v>
      </c>
      <c r="L5" s="58">
        <v>1847</v>
      </c>
      <c r="M5" s="58">
        <v>1105</v>
      </c>
      <c r="N5" s="58">
        <v>1080</v>
      </c>
      <c r="O5" s="58">
        <v>925</v>
      </c>
      <c r="P5" s="58">
        <v>1079</v>
      </c>
      <c r="Q5" s="58">
        <v>1211</v>
      </c>
      <c r="R5" s="58">
        <v>1488</v>
      </c>
      <c r="S5" s="58">
        <v>1432</v>
      </c>
      <c r="T5" s="16">
        <v>901</v>
      </c>
      <c r="U5" s="16">
        <v>1169</v>
      </c>
      <c r="V5" s="358">
        <v>1235</v>
      </c>
    </row>
  </sheetData>
  <mergeCells count="2">
    <mergeCell ref="A1:V1"/>
    <mergeCell ref="A3:V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01"/>
  <sheetViews>
    <sheetView workbookViewId="0" topLeftCell="A1">
      <pane xSplit="1" ySplit="3" topLeftCell="N6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00" sqref="V100"/>
    </sheetView>
  </sheetViews>
  <sheetFormatPr defaultColWidth="9.00390625" defaultRowHeight="12.75"/>
  <cols>
    <col min="1" max="1" width="33.00390625" style="0" customWidth="1"/>
    <col min="12" max="20" width="9.375" style="0" bestFit="1" customWidth="1"/>
    <col min="21" max="21" width="11.125" style="0" customWidth="1"/>
    <col min="22" max="22" width="10.75390625" style="0" customWidth="1"/>
  </cols>
  <sheetData>
    <row r="1" spans="1:44" ht="12.75">
      <c r="A1" s="481" t="s">
        <v>419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1003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</row>
    <row r="4" ht="12.75">
      <c r="A4" s="8" t="s">
        <v>320</v>
      </c>
    </row>
    <row r="5" ht="33" customHeight="1">
      <c r="A5" s="129" t="s">
        <v>397</v>
      </c>
    </row>
    <row r="6" spans="1:22" ht="12.75">
      <c r="A6" s="129" t="s">
        <v>321</v>
      </c>
      <c r="I6" s="236">
        <v>100</v>
      </c>
      <c r="J6" s="236">
        <v>100</v>
      </c>
      <c r="K6" s="236">
        <v>100</v>
      </c>
      <c r="L6" s="236">
        <v>100</v>
      </c>
      <c r="M6" s="236">
        <v>100</v>
      </c>
      <c r="N6" s="236">
        <v>100</v>
      </c>
      <c r="O6" s="236">
        <v>100</v>
      </c>
      <c r="P6" s="236">
        <v>100</v>
      </c>
      <c r="Q6" s="236">
        <v>100</v>
      </c>
      <c r="R6" s="236">
        <v>100</v>
      </c>
      <c r="S6" s="237">
        <v>100</v>
      </c>
      <c r="T6" s="16">
        <v>100</v>
      </c>
      <c r="U6" s="358">
        <v>100</v>
      </c>
      <c r="V6" s="404">
        <v>100</v>
      </c>
    </row>
    <row r="7" spans="1:22" ht="12.75">
      <c r="A7" s="129" t="s">
        <v>2241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7"/>
      <c r="T7" s="16"/>
      <c r="U7" s="358"/>
      <c r="V7" s="382"/>
    </row>
    <row r="8" spans="1:22" ht="12.75">
      <c r="A8" s="193" t="s">
        <v>322</v>
      </c>
      <c r="I8" s="65">
        <v>98.5</v>
      </c>
      <c r="J8" s="65">
        <v>98.6</v>
      </c>
      <c r="K8" s="65">
        <v>98.4</v>
      </c>
      <c r="L8" s="65">
        <v>99.1</v>
      </c>
      <c r="M8" s="65">
        <v>98.6</v>
      </c>
      <c r="N8" s="65">
        <v>98.9</v>
      </c>
      <c r="O8" s="65">
        <v>99.1</v>
      </c>
      <c r="P8" s="65">
        <v>98.2</v>
      </c>
      <c r="Q8" s="65">
        <v>98.7</v>
      </c>
      <c r="R8" s="65">
        <v>98.8</v>
      </c>
      <c r="S8" s="238">
        <v>98.7</v>
      </c>
      <c r="T8" s="16">
        <v>98.8</v>
      </c>
      <c r="U8" s="358">
        <v>98.7</v>
      </c>
      <c r="V8" s="405">
        <v>98.4</v>
      </c>
    </row>
    <row r="9" spans="1:22" ht="15.75" customHeight="1">
      <c r="A9" s="139" t="s">
        <v>323</v>
      </c>
      <c r="B9" s="155"/>
      <c r="C9" s="155"/>
      <c r="D9" s="155"/>
      <c r="E9" s="155"/>
      <c r="F9" s="155"/>
      <c r="G9" s="155"/>
      <c r="I9" s="238">
        <v>1</v>
      </c>
      <c r="J9" s="238">
        <v>1.2</v>
      </c>
      <c r="K9" s="238">
        <v>1.5</v>
      </c>
      <c r="L9" s="238">
        <v>0.7</v>
      </c>
      <c r="M9" s="238">
        <v>0.5</v>
      </c>
      <c r="N9" s="238">
        <v>0.5</v>
      </c>
      <c r="O9" s="238">
        <v>0.4</v>
      </c>
      <c r="P9" s="238">
        <v>0.8</v>
      </c>
      <c r="Q9" s="238">
        <v>0.6</v>
      </c>
      <c r="R9" s="238">
        <v>0.5</v>
      </c>
      <c r="S9" s="238">
        <v>0.5</v>
      </c>
      <c r="T9" s="16">
        <v>0.4</v>
      </c>
      <c r="U9" s="358">
        <v>0.4</v>
      </c>
      <c r="V9" s="405">
        <v>0.5</v>
      </c>
    </row>
    <row r="10" spans="1:22" ht="25.5">
      <c r="A10" s="32" t="s">
        <v>324</v>
      </c>
      <c r="I10" s="65">
        <v>0.5</v>
      </c>
      <c r="J10" s="65">
        <v>0.2</v>
      </c>
      <c r="K10" s="65">
        <v>0.1</v>
      </c>
      <c r="L10" s="65">
        <v>0.2</v>
      </c>
      <c r="M10" s="65">
        <v>0.9</v>
      </c>
      <c r="N10" s="65">
        <v>0.6</v>
      </c>
      <c r="O10" s="65">
        <v>0.5</v>
      </c>
      <c r="P10" s="65">
        <v>0.7</v>
      </c>
      <c r="Q10" s="65">
        <v>0.4</v>
      </c>
      <c r="R10" s="65">
        <v>0.4</v>
      </c>
      <c r="S10" s="238">
        <v>0.5</v>
      </c>
      <c r="T10" s="16">
        <v>0.5</v>
      </c>
      <c r="U10" s="358">
        <v>0.5</v>
      </c>
      <c r="V10" s="405">
        <v>0.7</v>
      </c>
    </row>
    <row r="11" spans="1:22" ht="38.25">
      <c r="A11" s="32" t="s">
        <v>1095</v>
      </c>
      <c r="B11" s="155"/>
      <c r="C11" s="155"/>
      <c r="D11" s="155"/>
      <c r="E11" s="155"/>
      <c r="F11" s="155"/>
      <c r="G11" s="155"/>
      <c r="I11" s="238"/>
      <c r="J11" s="238"/>
      <c r="K11" s="238"/>
      <c r="L11" s="238"/>
      <c r="M11" s="238"/>
      <c r="N11" s="238"/>
      <c r="O11" s="238"/>
      <c r="P11" s="238">
        <v>0.3</v>
      </c>
      <c r="Q11" s="238">
        <v>0.3</v>
      </c>
      <c r="R11" s="238">
        <v>0.3</v>
      </c>
      <c r="S11" s="238">
        <v>0.3</v>
      </c>
      <c r="T11" s="16">
        <v>0.3</v>
      </c>
      <c r="U11" s="358">
        <v>0.4</v>
      </c>
      <c r="V11" s="405">
        <v>0.4</v>
      </c>
    </row>
    <row r="12" spans="1:22" ht="38.25">
      <c r="A12" s="27" t="s">
        <v>1371</v>
      </c>
      <c r="B12" s="16">
        <v>210.5</v>
      </c>
      <c r="C12" s="65">
        <v>2670.2</v>
      </c>
      <c r="D12" s="65">
        <v>27124.5</v>
      </c>
      <c r="E12" s="65">
        <v>108809.9</v>
      </c>
      <c r="F12" s="65">
        <v>266973.6</v>
      </c>
      <c r="G12" s="65">
        <v>375958.1</v>
      </c>
      <c r="H12" s="65">
        <v>408797.3</v>
      </c>
      <c r="I12" s="65">
        <v>407086.3</v>
      </c>
      <c r="J12" s="65">
        <v>670438.8</v>
      </c>
      <c r="K12" s="65">
        <v>1165234.2</v>
      </c>
      <c r="L12" s="238">
        <v>1504712.1</v>
      </c>
      <c r="M12" s="65">
        <v>1762407.3</v>
      </c>
      <c r="N12" s="65">
        <v>2186365.2</v>
      </c>
      <c r="O12" s="65">
        <v>2865013.9</v>
      </c>
      <c r="P12" s="65">
        <v>3611109</v>
      </c>
      <c r="Q12" s="65">
        <v>4730022.9</v>
      </c>
      <c r="R12" s="65">
        <v>6716222.4</v>
      </c>
      <c r="S12" s="238">
        <v>8781616.4</v>
      </c>
      <c r="T12" s="15">
        <v>7976012.8</v>
      </c>
      <c r="U12" s="357">
        <v>9152096</v>
      </c>
      <c r="V12" s="405">
        <v>10776838.7</v>
      </c>
    </row>
    <row r="13" spans="1:22" ht="51">
      <c r="A13" s="27" t="s">
        <v>1372</v>
      </c>
      <c r="B13" s="16">
        <v>85.1</v>
      </c>
      <c r="C13" s="65">
        <v>60.3</v>
      </c>
      <c r="D13" s="65">
        <v>88.3</v>
      </c>
      <c r="E13" s="65">
        <v>75.7</v>
      </c>
      <c r="F13" s="65">
        <v>89.9</v>
      </c>
      <c r="G13" s="65">
        <v>81.9</v>
      </c>
      <c r="H13" s="65">
        <v>95</v>
      </c>
      <c r="I13" s="65">
        <v>88</v>
      </c>
      <c r="J13" s="65">
        <v>105.3</v>
      </c>
      <c r="K13" s="65">
        <v>117.4</v>
      </c>
      <c r="L13" s="65">
        <v>110</v>
      </c>
      <c r="M13" s="65">
        <v>102.8</v>
      </c>
      <c r="N13" s="65">
        <v>112.5</v>
      </c>
      <c r="O13" s="65">
        <v>113.7</v>
      </c>
      <c r="P13" s="65">
        <v>110.9</v>
      </c>
      <c r="Q13" s="65">
        <v>116.7</v>
      </c>
      <c r="R13" s="65">
        <v>122.7</v>
      </c>
      <c r="S13" s="238">
        <v>109.9</v>
      </c>
      <c r="T13" s="16">
        <v>84.3</v>
      </c>
      <c r="U13" s="357">
        <v>106</v>
      </c>
      <c r="V13" s="405">
        <v>108.3</v>
      </c>
    </row>
    <row r="14" spans="1:21" ht="54">
      <c r="A14" s="27" t="s">
        <v>1373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55"/>
      <c r="T14" s="342"/>
      <c r="U14" s="19"/>
    </row>
    <row r="15" spans="1:22" ht="12.75">
      <c r="A15" s="129" t="s">
        <v>321</v>
      </c>
      <c r="B15" s="65"/>
      <c r="C15" s="65"/>
      <c r="D15" s="65"/>
      <c r="E15" s="65"/>
      <c r="F15" s="65"/>
      <c r="G15" s="65"/>
      <c r="I15" s="65">
        <v>407086.3</v>
      </c>
      <c r="J15" s="65">
        <v>670438.8</v>
      </c>
      <c r="K15" s="65">
        <v>1165234.2</v>
      </c>
      <c r="L15" s="65">
        <v>1504712.1</v>
      </c>
      <c r="M15" s="65">
        <v>1762407.3</v>
      </c>
      <c r="N15" s="65">
        <v>2186365.2</v>
      </c>
      <c r="O15" s="65">
        <v>2865013.9</v>
      </c>
      <c r="P15" s="65">
        <v>3611109</v>
      </c>
      <c r="Q15" s="65">
        <v>4730022.9</v>
      </c>
      <c r="R15" s="65">
        <v>6716222.4</v>
      </c>
      <c r="S15" s="238">
        <v>8781616.4</v>
      </c>
      <c r="T15" s="15">
        <v>7976012.8</v>
      </c>
      <c r="U15" s="357">
        <v>9152096</v>
      </c>
      <c r="V15" s="405">
        <v>10776838.7</v>
      </c>
    </row>
    <row r="16" spans="1:22" ht="12.75">
      <c r="A16" s="55" t="s">
        <v>2241</v>
      </c>
      <c r="B16" s="65"/>
      <c r="C16" s="65"/>
      <c r="D16" s="65"/>
      <c r="E16" s="65"/>
      <c r="F16" s="65"/>
      <c r="G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38"/>
      <c r="T16" s="342"/>
      <c r="U16" s="358"/>
      <c r="V16" s="382"/>
    </row>
    <row r="17" spans="1:22" ht="12.75">
      <c r="A17" s="54" t="s">
        <v>1374</v>
      </c>
      <c r="B17" s="65"/>
      <c r="C17" s="65"/>
      <c r="D17" s="65"/>
      <c r="E17" s="65"/>
      <c r="F17" s="65"/>
      <c r="G17" s="65"/>
      <c r="I17" s="65">
        <v>66310.8</v>
      </c>
      <c r="J17" s="65">
        <v>95963.2</v>
      </c>
      <c r="K17" s="65">
        <v>131999.6</v>
      </c>
      <c r="L17" s="65">
        <v>171517.1</v>
      </c>
      <c r="M17" s="65">
        <v>214539.6</v>
      </c>
      <c r="N17" s="65">
        <v>275819.1</v>
      </c>
      <c r="O17" s="65">
        <v>340784.7</v>
      </c>
      <c r="P17" s="65">
        <v>434264.4</v>
      </c>
      <c r="Q17" s="65">
        <v>557241.6</v>
      </c>
      <c r="R17" s="65">
        <v>876252.6</v>
      </c>
      <c r="S17" s="238">
        <v>1193839.5</v>
      </c>
      <c r="T17" s="15">
        <v>1036902.3</v>
      </c>
      <c r="U17" s="357">
        <v>1111164</v>
      </c>
      <c r="V17" s="406">
        <v>1566879.8</v>
      </c>
    </row>
    <row r="18" spans="1:22" ht="25.5">
      <c r="A18" s="139" t="s">
        <v>1008</v>
      </c>
      <c r="G18" s="65"/>
      <c r="I18" s="65">
        <v>183408.9</v>
      </c>
      <c r="J18" s="65">
        <v>277814.6</v>
      </c>
      <c r="K18" s="65">
        <v>502222.4</v>
      </c>
      <c r="L18" s="65">
        <v>628375.2</v>
      </c>
      <c r="M18" s="65">
        <v>722700.2</v>
      </c>
      <c r="N18" s="65">
        <v>951028.2</v>
      </c>
      <c r="O18" s="65">
        <v>1200898.1</v>
      </c>
      <c r="P18" s="65">
        <v>1460174</v>
      </c>
      <c r="Q18" s="65">
        <v>1935331</v>
      </c>
      <c r="R18" s="65">
        <v>2798423.1</v>
      </c>
      <c r="S18" s="238">
        <v>3742201.5</v>
      </c>
      <c r="T18" s="15">
        <v>3482185.7</v>
      </c>
      <c r="U18" s="358">
        <v>3965501.5</v>
      </c>
      <c r="V18" s="406">
        <v>4751943.3</v>
      </c>
    </row>
    <row r="19" spans="1:22" ht="30.75" customHeight="1">
      <c r="A19" s="54" t="s">
        <v>1009</v>
      </c>
      <c r="G19" s="65"/>
      <c r="I19" s="65">
        <v>121788.2</v>
      </c>
      <c r="J19" s="65">
        <v>243656</v>
      </c>
      <c r="K19" s="65">
        <v>426621.8</v>
      </c>
      <c r="L19" s="65">
        <v>527028.7</v>
      </c>
      <c r="M19" s="65">
        <v>663863.2</v>
      </c>
      <c r="N19" s="65">
        <v>811462.1</v>
      </c>
      <c r="O19" s="65">
        <v>1158231.4</v>
      </c>
      <c r="P19" s="65">
        <v>1483985</v>
      </c>
      <c r="Q19" s="65">
        <v>1917508.5</v>
      </c>
      <c r="R19" s="65">
        <v>2612342.5</v>
      </c>
      <c r="S19" s="238">
        <v>3311896</v>
      </c>
      <c r="T19" s="15">
        <v>2970194.4</v>
      </c>
      <c r="U19" s="358">
        <v>3470531.6</v>
      </c>
      <c r="V19" s="406">
        <v>3791244.1</v>
      </c>
    </row>
    <row r="20" spans="1:22" ht="25.5">
      <c r="A20" s="139" t="s">
        <v>1010</v>
      </c>
      <c r="G20" s="65"/>
      <c r="I20" s="65">
        <v>35578.4</v>
      </c>
      <c r="J20" s="65">
        <v>53005</v>
      </c>
      <c r="K20" s="65">
        <v>104390.4</v>
      </c>
      <c r="L20" s="65">
        <v>177791.1</v>
      </c>
      <c r="M20" s="65">
        <v>161304.3</v>
      </c>
      <c r="N20" s="65">
        <v>148055.8</v>
      </c>
      <c r="O20" s="65">
        <v>165099.7</v>
      </c>
      <c r="P20" s="65">
        <v>232685.6</v>
      </c>
      <c r="Q20" s="65">
        <v>319941.8</v>
      </c>
      <c r="R20" s="65">
        <v>429204.2</v>
      </c>
      <c r="S20" s="238">
        <v>533679.4</v>
      </c>
      <c r="T20" s="15">
        <v>486730.4</v>
      </c>
      <c r="U20" s="358">
        <v>604898.8</v>
      </c>
      <c r="V20" s="406">
        <v>666771.5</v>
      </c>
    </row>
    <row r="21" spans="1:22" ht="12.75">
      <c r="A21" s="242" t="s">
        <v>2267</v>
      </c>
      <c r="G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238"/>
      <c r="T21" s="15"/>
      <c r="U21" s="358"/>
      <c r="V21" s="406"/>
    </row>
    <row r="22" spans="1:22" ht="12.75">
      <c r="A22" s="129" t="s">
        <v>321</v>
      </c>
      <c r="G22" s="65"/>
      <c r="I22" s="236">
        <v>100</v>
      </c>
      <c r="J22" s="236">
        <v>100</v>
      </c>
      <c r="K22" s="236">
        <v>100</v>
      </c>
      <c r="L22" s="236">
        <v>100</v>
      </c>
      <c r="M22" s="236">
        <v>100</v>
      </c>
      <c r="N22" s="236">
        <v>100</v>
      </c>
      <c r="O22" s="236">
        <v>100</v>
      </c>
      <c r="P22" s="236">
        <v>100</v>
      </c>
      <c r="Q22" s="236">
        <v>100</v>
      </c>
      <c r="R22" s="236">
        <v>100</v>
      </c>
      <c r="S22" s="237">
        <v>100</v>
      </c>
      <c r="T22" s="16">
        <v>100</v>
      </c>
      <c r="U22" s="358">
        <v>100</v>
      </c>
      <c r="V22" s="404">
        <v>100</v>
      </c>
    </row>
    <row r="23" spans="1:22" ht="12.75">
      <c r="A23" s="129" t="s">
        <v>2241</v>
      </c>
      <c r="G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38"/>
      <c r="T23" s="16"/>
      <c r="U23" s="358"/>
      <c r="V23" s="382"/>
    </row>
    <row r="24" spans="1:22" ht="12.75">
      <c r="A24" s="54" t="s">
        <v>1374</v>
      </c>
      <c r="G24" s="65"/>
      <c r="I24" s="65">
        <v>16.3</v>
      </c>
      <c r="J24" s="65">
        <v>14.3</v>
      </c>
      <c r="K24" s="65">
        <v>11.3</v>
      </c>
      <c r="L24" s="65">
        <v>11.4</v>
      </c>
      <c r="M24" s="65">
        <v>12.2</v>
      </c>
      <c r="N24" s="65">
        <v>12.6</v>
      </c>
      <c r="O24" s="65">
        <v>11.9</v>
      </c>
      <c r="P24" s="65">
        <v>12</v>
      </c>
      <c r="Q24" s="65">
        <v>11.8</v>
      </c>
      <c r="R24" s="65">
        <v>13</v>
      </c>
      <c r="S24" s="238">
        <v>13.6</v>
      </c>
      <c r="T24" s="15">
        <v>13</v>
      </c>
      <c r="U24" s="358">
        <v>12.2</v>
      </c>
      <c r="V24" s="357">
        <v>14.5</v>
      </c>
    </row>
    <row r="25" spans="1:22" ht="25.5">
      <c r="A25" s="139" t="s">
        <v>1008</v>
      </c>
      <c r="G25" s="65"/>
      <c r="I25" s="65">
        <v>45.1</v>
      </c>
      <c r="J25" s="65">
        <v>41.4</v>
      </c>
      <c r="K25" s="65">
        <v>43.1</v>
      </c>
      <c r="L25" s="65">
        <v>41.8</v>
      </c>
      <c r="M25" s="65">
        <v>41</v>
      </c>
      <c r="N25" s="65">
        <v>43.5</v>
      </c>
      <c r="O25" s="65">
        <v>41.9</v>
      </c>
      <c r="P25" s="65">
        <v>40.4</v>
      </c>
      <c r="Q25" s="65">
        <v>40.9</v>
      </c>
      <c r="R25" s="65">
        <v>41.7</v>
      </c>
      <c r="S25" s="238">
        <v>42.6</v>
      </c>
      <c r="T25" s="16">
        <v>43.7</v>
      </c>
      <c r="U25" s="358">
        <v>43.3</v>
      </c>
      <c r="V25" s="405">
        <v>44.1</v>
      </c>
    </row>
    <row r="26" spans="1:22" ht="26.25" customHeight="1">
      <c r="A26" s="54" t="s">
        <v>1009</v>
      </c>
      <c r="G26" s="65"/>
      <c r="I26" s="65">
        <v>29.9</v>
      </c>
      <c r="J26" s="65">
        <v>36.4</v>
      </c>
      <c r="K26" s="65">
        <v>36.6</v>
      </c>
      <c r="L26" s="65">
        <v>35</v>
      </c>
      <c r="M26" s="65">
        <v>37.7</v>
      </c>
      <c r="N26" s="65">
        <v>37.1</v>
      </c>
      <c r="O26" s="65">
        <v>40.4</v>
      </c>
      <c r="P26" s="65">
        <v>41.1</v>
      </c>
      <c r="Q26" s="65">
        <v>40.5</v>
      </c>
      <c r="R26" s="65">
        <v>38.9</v>
      </c>
      <c r="S26" s="238">
        <v>37.7</v>
      </c>
      <c r="T26" s="16">
        <v>37.2</v>
      </c>
      <c r="U26" s="358">
        <v>37.9</v>
      </c>
      <c r="V26" s="405">
        <v>35.2</v>
      </c>
    </row>
    <row r="27" spans="1:22" ht="25.5">
      <c r="A27" s="139" t="s">
        <v>15</v>
      </c>
      <c r="G27" s="65"/>
      <c r="I27" s="65">
        <v>8.7</v>
      </c>
      <c r="J27" s="65">
        <v>7.9</v>
      </c>
      <c r="K27" s="65">
        <v>9</v>
      </c>
      <c r="L27" s="65">
        <v>11.8</v>
      </c>
      <c r="M27" s="65">
        <v>9.1</v>
      </c>
      <c r="N27" s="65">
        <v>6.8</v>
      </c>
      <c r="O27" s="65">
        <v>5.8</v>
      </c>
      <c r="P27" s="65">
        <v>6.5</v>
      </c>
      <c r="Q27" s="65">
        <v>6.8</v>
      </c>
      <c r="R27" s="65">
        <v>6.4</v>
      </c>
      <c r="S27" s="238">
        <v>6.1</v>
      </c>
      <c r="T27" s="16">
        <v>6.1</v>
      </c>
      <c r="U27" s="358">
        <v>6.6</v>
      </c>
      <c r="V27" s="405">
        <v>6.2</v>
      </c>
    </row>
    <row r="28" spans="1:20" ht="51">
      <c r="A28" s="127" t="s">
        <v>16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239"/>
      <c r="T28" s="239"/>
    </row>
    <row r="29" spans="1:22" ht="15.75">
      <c r="A29" s="129" t="s">
        <v>17</v>
      </c>
      <c r="D29" s="65">
        <v>27124.5</v>
      </c>
      <c r="E29" s="65">
        <v>108809.9</v>
      </c>
      <c r="F29" s="65">
        <v>266973.6</v>
      </c>
      <c r="G29" s="65">
        <v>375958.1</v>
      </c>
      <c r="H29" s="65">
        <v>408797.3</v>
      </c>
      <c r="I29" s="65">
        <v>407086.3</v>
      </c>
      <c r="J29" s="65">
        <v>670438.8</v>
      </c>
      <c r="K29" s="65">
        <v>1165234.2</v>
      </c>
      <c r="L29" s="65">
        <v>1504712.1</v>
      </c>
      <c r="M29" s="65">
        <v>1762407.3</v>
      </c>
      <c r="N29" s="65">
        <v>2186365.2</v>
      </c>
      <c r="O29" s="65">
        <v>2865013.9</v>
      </c>
      <c r="P29" s="65">
        <v>3611109</v>
      </c>
      <c r="Q29" s="65">
        <v>4730022.9</v>
      </c>
      <c r="R29" s="65">
        <v>6716222.4</v>
      </c>
      <c r="S29" s="238">
        <v>8781616.4</v>
      </c>
      <c r="T29" s="15">
        <v>7976012.8</v>
      </c>
      <c r="U29" s="357">
        <v>9152096</v>
      </c>
      <c r="V29" s="405">
        <v>10776838.7</v>
      </c>
    </row>
    <row r="30" spans="1:22" ht="12.75">
      <c r="A30" s="129" t="s">
        <v>2241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38"/>
      <c r="T30" s="15"/>
      <c r="U30" s="16"/>
      <c r="V30" s="135"/>
    </row>
    <row r="31" spans="1:22" ht="12.75">
      <c r="A31" s="240" t="s">
        <v>18</v>
      </c>
      <c r="D31" s="238">
        <v>26460.8</v>
      </c>
      <c r="E31" s="238">
        <v>106925.8</v>
      </c>
      <c r="F31" s="238">
        <v>259685.3</v>
      </c>
      <c r="G31" s="238">
        <v>364684.4</v>
      </c>
      <c r="H31" s="65">
        <v>391338.1</v>
      </c>
      <c r="I31" s="65">
        <v>378830.3</v>
      </c>
      <c r="J31" s="65">
        <v>594701</v>
      </c>
      <c r="K31" s="65">
        <v>1005409.2</v>
      </c>
      <c r="L31" s="65">
        <v>1285387.5</v>
      </c>
      <c r="M31" s="65">
        <v>1510680.7</v>
      </c>
      <c r="N31" s="65">
        <v>1837840.6</v>
      </c>
      <c r="O31" s="65">
        <v>2389760.3</v>
      </c>
      <c r="P31" s="65">
        <v>2909014.6</v>
      </c>
      <c r="Q31" s="65">
        <v>3861335.3</v>
      </c>
      <c r="R31" s="65">
        <v>5580727.7</v>
      </c>
      <c r="S31" s="238">
        <v>7358956.2</v>
      </c>
      <c r="T31" s="15">
        <v>6795581.2</v>
      </c>
      <c r="U31" s="458">
        <v>7886584.6</v>
      </c>
      <c r="V31" s="405">
        <v>9577517.3</v>
      </c>
    </row>
    <row r="32" spans="1:22" ht="12.75">
      <c r="A32" s="240" t="s">
        <v>1407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38"/>
      <c r="T32" s="15"/>
      <c r="U32" s="358"/>
      <c r="V32" s="135"/>
    </row>
    <row r="33" spans="1:22" ht="12.75">
      <c r="A33" s="241" t="s">
        <v>19</v>
      </c>
      <c r="D33" s="65">
        <v>13775.1</v>
      </c>
      <c r="E33" s="65">
        <v>35233.9</v>
      </c>
      <c r="F33" s="65">
        <v>83510.7</v>
      </c>
      <c r="G33" s="65">
        <v>102028</v>
      </c>
      <c r="H33" s="65">
        <v>100157.6</v>
      </c>
      <c r="I33" s="65">
        <v>92622.2</v>
      </c>
      <c r="J33" s="65">
        <v>153080.4</v>
      </c>
      <c r="K33" s="65">
        <v>277893.8</v>
      </c>
      <c r="L33" s="65">
        <v>332585.4</v>
      </c>
      <c r="M33" s="65">
        <v>355816</v>
      </c>
      <c r="N33" s="65">
        <v>459094.8</v>
      </c>
      <c r="O33" s="65">
        <v>489269.1</v>
      </c>
      <c r="P33" s="65">
        <v>677688</v>
      </c>
      <c r="Q33" s="65">
        <v>828289.4</v>
      </c>
      <c r="R33" s="65">
        <v>1190776.1</v>
      </c>
      <c r="S33" s="238">
        <v>1589600.5</v>
      </c>
      <c r="T33" s="15">
        <v>1537270</v>
      </c>
      <c r="U33" s="458">
        <v>1577058.3</v>
      </c>
      <c r="V33" s="357">
        <v>1722576.1</v>
      </c>
    </row>
    <row r="34" spans="1:22" ht="12.75">
      <c r="A34" s="241" t="s">
        <v>1914</v>
      </c>
      <c r="D34" s="238">
        <v>3375.7</v>
      </c>
      <c r="E34" s="238">
        <v>8806.6</v>
      </c>
      <c r="F34" s="238">
        <v>16829.1</v>
      </c>
      <c r="G34" s="238">
        <v>19696</v>
      </c>
      <c r="H34" s="238">
        <v>22242.5</v>
      </c>
      <c r="I34" s="238">
        <v>21307.5</v>
      </c>
      <c r="J34" s="65">
        <v>31068.4</v>
      </c>
      <c r="K34" s="65">
        <v>52937.2</v>
      </c>
      <c r="L34" s="65">
        <v>74071.9</v>
      </c>
      <c r="M34" s="65">
        <v>82232.1</v>
      </c>
      <c r="N34" s="65">
        <v>94860.7</v>
      </c>
      <c r="O34" s="65">
        <v>119231.3</v>
      </c>
      <c r="P34" s="65">
        <v>137627.1</v>
      </c>
      <c r="Q34" s="65">
        <v>197474.6</v>
      </c>
      <c r="R34" s="65">
        <v>298143.9</v>
      </c>
      <c r="S34" s="238">
        <v>380143.1</v>
      </c>
      <c r="T34" s="15">
        <v>288918.3</v>
      </c>
      <c r="U34" s="458">
        <v>294491.6</v>
      </c>
      <c r="V34" s="357">
        <v>313541.8</v>
      </c>
    </row>
    <row r="35" spans="1:22" ht="12.75">
      <c r="A35" s="241" t="s">
        <v>1915</v>
      </c>
      <c r="D35" s="238">
        <v>3275.4</v>
      </c>
      <c r="E35" s="238">
        <v>19897.9</v>
      </c>
      <c r="F35" s="238">
        <v>35682.7</v>
      </c>
      <c r="G35" s="238">
        <v>60305.4</v>
      </c>
      <c r="H35" s="238">
        <v>92630.3</v>
      </c>
      <c r="I35" s="238">
        <v>122629.8</v>
      </c>
      <c r="J35" s="65">
        <v>163648.4</v>
      </c>
      <c r="K35" s="65">
        <v>348292.3</v>
      </c>
      <c r="L35" s="65">
        <v>551255.6</v>
      </c>
      <c r="M35" s="65">
        <v>740869</v>
      </c>
      <c r="N35" s="65">
        <v>900765.7</v>
      </c>
      <c r="O35" s="65">
        <v>1331600.1</v>
      </c>
      <c r="P35" s="65">
        <v>1623095.3</v>
      </c>
      <c r="Q35" s="65">
        <v>2249609.3</v>
      </c>
      <c r="R35" s="65">
        <v>3336870.4</v>
      </c>
      <c r="S35" s="238">
        <v>4490580.6</v>
      </c>
      <c r="T35" s="15">
        <v>4405436.2</v>
      </c>
      <c r="U35" s="458">
        <v>5213924.4</v>
      </c>
      <c r="V35" s="357">
        <v>6146348.9</v>
      </c>
    </row>
    <row r="36" spans="1:22" ht="12.75">
      <c r="A36" s="241" t="s">
        <v>38</v>
      </c>
      <c r="D36" s="65"/>
      <c r="E36" s="65"/>
      <c r="F36" s="65"/>
      <c r="G36" s="65"/>
      <c r="H36" s="65"/>
      <c r="I36" s="65"/>
      <c r="J36" s="65"/>
      <c r="K36" s="65">
        <v>810.4</v>
      </c>
      <c r="L36" s="65">
        <v>1023.3</v>
      </c>
      <c r="M36" s="65">
        <v>1407.8</v>
      </c>
      <c r="N36" s="65">
        <v>1830</v>
      </c>
      <c r="O36" s="65">
        <v>2058.2</v>
      </c>
      <c r="P36" s="65">
        <v>2449.7</v>
      </c>
      <c r="Q36" s="65">
        <v>2654.1</v>
      </c>
      <c r="R36" s="65">
        <v>3425.2</v>
      </c>
      <c r="S36" s="238">
        <v>3215</v>
      </c>
      <c r="T36" s="15">
        <v>2661.9</v>
      </c>
      <c r="U36" s="458">
        <v>2993</v>
      </c>
      <c r="V36" s="357">
        <v>2307.4</v>
      </c>
    </row>
    <row r="37" spans="1:22" ht="25.5">
      <c r="A37" s="137" t="s">
        <v>1232</v>
      </c>
      <c r="D37" s="65">
        <v>39.6</v>
      </c>
      <c r="E37" s="65">
        <v>128.6</v>
      </c>
      <c r="F37" s="65">
        <v>363.7</v>
      </c>
      <c r="G37" s="65">
        <v>371</v>
      </c>
      <c r="H37" s="65">
        <v>434.7</v>
      </c>
      <c r="I37" s="65">
        <v>387.9</v>
      </c>
      <c r="J37" s="65">
        <v>634.4</v>
      </c>
      <c r="K37" s="65">
        <v>1496.6</v>
      </c>
      <c r="L37" s="65">
        <v>1531.9</v>
      </c>
      <c r="M37" s="65">
        <v>1654.7</v>
      </c>
      <c r="N37" s="65">
        <v>1963</v>
      </c>
      <c r="O37" s="65">
        <v>2256.1</v>
      </c>
      <c r="P37" s="65">
        <v>2536.5</v>
      </c>
      <c r="Q37" s="65">
        <v>3808.1</v>
      </c>
      <c r="R37" s="65">
        <v>5361.2</v>
      </c>
      <c r="S37" s="238">
        <v>7827.9</v>
      </c>
      <c r="T37" s="15">
        <v>5134.9</v>
      </c>
      <c r="U37" s="458">
        <v>3966</v>
      </c>
      <c r="V37" s="357">
        <v>2859</v>
      </c>
    </row>
    <row r="38" spans="1:22" ht="12.75">
      <c r="A38" s="241" t="s">
        <v>1233</v>
      </c>
      <c r="D38" s="65">
        <v>5995</v>
      </c>
      <c r="E38" s="65">
        <v>42858.8</v>
      </c>
      <c r="F38" s="65">
        <v>123299.1</v>
      </c>
      <c r="G38" s="65">
        <v>182284</v>
      </c>
      <c r="H38" s="65">
        <v>175873</v>
      </c>
      <c r="I38" s="65">
        <v>141882.9</v>
      </c>
      <c r="J38" s="65">
        <v>246269.4</v>
      </c>
      <c r="K38" s="65">
        <v>323978.9</v>
      </c>
      <c r="L38" s="65">
        <v>324919.4</v>
      </c>
      <c r="M38" s="65">
        <v>328701.1</v>
      </c>
      <c r="N38" s="238">
        <v>379326.4</v>
      </c>
      <c r="O38" s="65">
        <v>445345.5</v>
      </c>
      <c r="P38" s="65">
        <v>465618</v>
      </c>
      <c r="Q38" s="65">
        <v>579499.8</v>
      </c>
      <c r="R38" s="65">
        <v>746151</v>
      </c>
      <c r="S38" s="238">
        <v>887588.5</v>
      </c>
      <c r="T38" s="15">
        <v>556159.5</v>
      </c>
      <c r="U38" s="458">
        <v>683027.5</v>
      </c>
      <c r="V38" s="357">
        <v>1211758.1</v>
      </c>
    </row>
    <row r="39" spans="1:22" ht="25.5" customHeight="1">
      <c r="A39" s="137" t="s">
        <v>1002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238"/>
      <c r="O39" s="65"/>
      <c r="P39" s="65"/>
      <c r="Q39" s="65"/>
      <c r="R39" s="65"/>
      <c r="S39" s="238"/>
      <c r="T39" s="15"/>
      <c r="U39" s="458">
        <v>111123.8</v>
      </c>
      <c r="V39" s="357">
        <v>178125.9</v>
      </c>
    </row>
    <row r="40" spans="1:22" ht="12.75">
      <c r="A40" s="240" t="s">
        <v>1234</v>
      </c>
      <c r="D40" s="238"/>
      <c r="E40" s="238"/>
      <c r="F40" s="238"/>
      <c r="G40" s="238"/>
      <c r="H40" s="238">
        <v>4905.6</v>
      </c>
      <c r="I40" s="238">
        <v>10235.3</v>
      </c>
      <c r="J40" s="238">
        <v>23237.9</v>
      </c>
      <c r="K40" s="238">
        <v>17743.6</v>
      </c>
      <c r="L40" s="238">
        <v>35294.9</v>
      </c>
      <c r="M40" s="65">
        <v>63599.5</v>
      </c>
      <c r="N40" s="65">
        <v>89584.8</v>
      </c>
      <c r="O40" s="65">
        <v>196226.4</v>
      </c>
      <c r="P40" s="65">
        <v>298427.2</v>
      </c>
      <c r="Q40" s="65">
        <v>367255.3</v>
      </c>
      <c r="R40" s="65">
        <v>476773.6</v>
      </c>
      <c r="S40" s="238">
        <v>655709.1</v>
      </c>
      <c r="T40" s="15">
        <v>545007.3</v>
      </c>
      <c r="U40" s="458">
        <v>537756.9</v>
      </c>
      <c r="V40" s="357">
        <v>581006.1</v>
      </c>
    </row>
    <row r="41" spans="1:22" ht="12.75">
      <c r="A41" s="240" t="s">
        <v>2266</v>
      </c>
      <c r="D41" s="238">
        <v>663.7</v>
      </c>
      <c r="E41" s="238">
        <v>1884.1</v>
      </c>
      <c r="F41" s="238">
        <v>7288.3</v>
      </c>
      <c r="G41" s="238">
        <v>11273.7</v>
      </c>
      <c r="H41" s="238">
        <v>12553.6</v>
      </c>
      <c r="I41" s="238">
        <v>17989.1</v>
      </c>
      <c r="J41" s="238">
        <v>52500.1</v>
      </c>
      <c r="K41" s="238">
        <v>142081.4</v>
      </c>
      <c r="L41" s="238">
        <v>184029.7</v>
      </c>
      <c r="M41" s="65">
        <v>188127.1</v>
      </c>
      <c r="N41" s="65">
        <v>258939.8</v>
      </c>
      <c r="O41" s="65">
        <v>279027.2</v>
      </c>
      <c r="P41" s="65">
        <v>403667.2</v>
      </c>
      <c r="Q41" s="65">
        <v>501432.3</v>
      </c>
      <c r="R41" s="65">
        <v>658721.1</v>
      </c>
      <c r="S41" s="238">
        <v>766951.2</v>
      </c>
      <c r="T41" s="15">
        <v>635424.2</v>
      </c>
      <c r="U41" s="458">
        <v>727754.5</v>
      </c>
      <c r="V41" s="357">
        <v>618315.3</v>
      </c>
    </row>
    <row r="42" spans="1:21" ht="12.75">
      <c r="A42" s="242" t="s">
        <v>2267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77"/>
      <c r="U42" s="341"/>
    </row>
    <row r="43" spans="1:22" ht="12.75">
      <c r="A43" s="129" t="s">
        <v>321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6">
        <v>100</v>
      </c>
      <c r="P43" s="236">
        <v>100</v>
      </c>
      <c r="Q43" s="236">
        <v>100</v>
      </c>
      <c r="R43" s="236">
        <v>100</v>
      </c>
      <c r="S43" s="237">
        <v>100</v>
      </c>
      <c r="T43" s="16">
        <v>100</v>
      </c>
      <c r="U43" s="358">
        <v>100</v>
      </c>
      <c r="V43" s="358">
        <v>100</v>
      </c>
    </row>
    <row r="44" spans="1:22" ht="12.75">
      <c r="A44" s="129" t="s">
        <v>2241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38"/>
      <c r="T44" s="16"/>
      <c r="U44" s="358"/>
      <c r="V44" s="135"/>
    </row>
    <row r="45" spans="1:22" ht="12.75">
      <c r="A45" s="240" t="s">
        <v>18</v>
      </c>
      <c r="D45" s="65">
        <v>97.5</v>
      </c>
      <c r="E45" s="65">
        <v>98.3</v>
      </c>
      <c r="F45" s="65">
        <v>97.3</v>
      </c>
      <c r="G45" s="65">
        <v>97</v>
      </c>
      <c r="H45" s="65">
        <v>95.7</v>
      </c>
      <c r="I45" s="65">
        <v>93.1</v>
      </c>
      <c r="J45" s="65">
        <v>88.7</v>
      </c>
      <c r="K45" s="65">
        <v>86.3</v>
      </c>
      <c r="L45" s="65">
        <v>85.5</v>
      </c>
      <c r="M45" s="65">
        <v>85.7</v>
      </c>
      <c r="N45" s="65">
        <v>84.1</v>
      </c>
      <c r="O45" s="65">
        <v>83.4</v>
      </c>
      <c r="P45" s="65">
        <v>80.6</v>
      </c>
      <c r="Q45" s="65">
        <v>81.6</v>
      </c>
      <c r="R45" s="65">
        <v>83.1</v>
      </c>
      <c r="S45" s="238">
        <v>83.8</v>
      </c>
      <c r="T45" s="16">
        <v>85.2</v>
      </c>
      <c r="U45" s="358">
        <v>86.2</v>
      </c>
      <c r="V45" s="357">
        <v>88.9</v>
      </c>
    </row>
    <row r="46" spans="1:22" ht="12.75">
      <c r="A46" s="240" t="s">
        <v>1407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238"/>
      <c r="T46" s="16"/>
      <c r="U46" s="358"/>
      <c r="V46" s="135"/>
    </row>
    <row r="47" spans="1:22" ht="12.75">
      <c r="A47" s="241" t="s">
        <v>19</v>
      </c>
      <c r="D47" s="65">
        <v>50.8</v>
      </c>
      <c r="E47" s="65">
        <v>32.4</v>
      </c>
      <c r="F47" s="65">
        <v>31.3</v>
      </c>
      <c r="G47" s="65">
        <v>27.1</v>
      </c>
      <c r="H47" s="65">
        <v>24.5</v>
      </c>
      <c r="I47" s="65">
        <v>22.8</v>
      </c>
      <c r="J47" s="65">
        <v>22.8</v>
      </c>
      <c r="K47" s="65">
        <v>23.9</v>
      </c>
      <c r="L47" s="65">
        <v>22.1</v>
      </c>
      <c r="M47" s="65">
        <v>20.2</v>
      </c>
      <c r="N47" s="65">
        <v>21</v>
      </c>
      <c r="O47" s="65">
        <v>17.1</v>
      </c>
      <c r="P47" s="65">
        <v>18.8</v>
      </c>
      <c r="Q47" s="65">
        <v>17.5</v>
      </c>
      <c r="R47" s="65">
        <v>17.7</v>
      </c>
      <c r="S47" s="238">
        <v>18.1</v>
      </c>
      <c r="T47" s="16">
        <v>19.3</v>
      </c>
      <c r="U47" s="358">
        <v>17.2</v>
      </c>
      <c r="V47" s="405">
        <v>16</v>
      </c>
    </row>
    <row r="48" spans="1:22" ht="12.75">
      <c r="A48" s="241" t="s">
        <v>1914</v>
      </c>
      <c r="D48" s="65">
        <v>12.4</v>
      </c>
      <c r="E48" s="65">
        <v>8.1</v>
      </c>
      <c r="F48" s="65">
        <v>6.3</v>
      </c>
      <c r="G48" s="65">
        <v>5.3</v>
      </c>
      <c r="H48" s="65">
        <v>5.4</v>
      </c>
      <c r="I48" s="65">
        <v>5.2</v>
      </c>
      <c r="J48" s="65">
        <v>4.7</v>
      </c>
      <c r="K48" s="65">
        <v>4.5</v>
      </c>
      <c r="L48" s="65">
        <v>4.9</v>
      </c>
      <c r="M48" s="65">
        <v>4.7</v>
      </c>
      <c r="N48" s="65">
        <v>4.3</v>
      </c>
      <c r="O48" s="65">
        <v>4.1</v>
      </c>
      <c r="P48" s="65">
        <v>3.8</v>
      </c>
      <c r="Q48" s="65">
        <v>4.2</v>
      </c>
      <c r="R48" s="65">
        <v>4.4</v>
      </c>
      <c r="S48" s="238">
        <v>4.3</v>
      </c>
      <c r="T48" s="16">
        <v>3.6</v>
      </c>
      <c r="U48" s="357">
        <v>3.2</v>
      </c>
      <c r="V48" s="357">
        <v>2.9</v>
      </c>
    </row>
    <row r="49" spans="1:22" ht="12.75">
      <c r="A49" s="241" t="s">
        <v>1915</v>
      </c>
      <c r="D49" s="238">
        <v>12.1</v>
      </c>
      <c r="E49" s="65">
        <v>18.3</v>
      </c>
      <c r="F49" s="65">
        <v>13.4</v>
      </c>
      <c r="G49" s="65">
        <v>16</v>
      </c>
      <c r="H49" s="65">
        <v>22.7</v>
      </c>
      <c r="I49" s="65">
        <v>30.1</v>
      </c>
      <c r="J49" s="65">
        <v>24.4</v>
      </c>
      <c r="K49" s="65">
        <v>29.9</v>
      </c>
      <c r="L49" s="65">
        <v>36.7</v>
      </c>
      <c r="M49" s="65">
        <v>42</v>
      </c>
      <c r="N49" s="65">
        <v>41.2</v>
      </c>
      <c r="O49" s="65">
        <v>46.5</v>
      </c>
      <c r="P49" s="65">
        <v>44.9</v>
      </c>
      <c r="Q49" s="65">
        <v>47.5</v>
      </c>
      <c r="R49" s="65">
        <v>49.7</v>
      </c>
      <c r="S49" s="238">
        <v>51.1</v>
      </c>
      <c r="T49" s="16">
        <v>55.2</v>
      </c>
      <c r="U49" s="358">
        <v>57</v>
      </c>
      <c r="V49" s="405">
        <v>57</v>
      </c>
    </row>
    <row r="50" spans="1:22" ht="12.75">
      <c r="A50" s="241" t="s">
        <v>38</v>
      </c>
      <c r="D50" s="65"/>
      <c r="E50" s="65"/>
      <c r="F50" s="65"/>
      <c r="G50" s="65"/>
      <c r="H50" s="65"/>
      <c r="I50" s="65"/>
      <c r="J50" s="65"/>
      <c r="K50" s="65">
        <v>0.1</v>
      </c>
      <c r="L50" s="65">
        <v>0.1</v>
      </c>
      <c r="M50" s="65">
        <v>0.1</v>
      </c>
      <c r="N50" s="65">
        <v>0.1</v>
      </c>
      <c r="O50" s="65">
        <v>0.1</v>
      </c>
      <c r="P50" s="65">
        <v>0.1</v>
      </c>
      <c r="Q50" s="65">
        <v>0.1</v>
      </c>
      <c r="R50" s="65">
        <v>0.05</v>
      </c>
      <c r="S50" s="243">
        <v>0.04</v>
      </c>
      <c r="T50" s="16">
        <v>0.03</v>
      </c>
      <c r="U50" s="358">
        <v>0.03</v>
      </c>
      <c r="V50" s="407">
        <v>0.02</v>
      </c>
    </row>
    <row r="51" spans="1:22" ht="25.5">
      <c r="A51" s="137" t="s">
        <v>1232</v>
      </c>
      <c r="D51" s="65">
        <v>0.1</v>
      </c>
      <c r="E51" s="65">
        <v>0.1</v>
      </c>
      <c r="F51" s="65">
        <v>0.1</v>
      </c>
      <c r="G51" s="65">
        <v>0.1</v>
      </c>
      <c r="H51" s="65">
        <v>0.1</v>
      </c>
      <c r="I51" s="65">
        <v>0.1</v>
      </c>
      <c r="J51" s="65">
        <v>0.1</v>
      </c>
      <c r="K51" s="65">
        <v>0.1</v>
      </c>
      <c r="L51" s="65">
        <v>0.1</v>
      </c>
      <c r="M51" s="65">
        <v>0.1</v>
      </c>
      <c r="N51" s="65">
        <v>0.1</v>
      </c>
      <c r="O51" s="65">
        <v>0.1</v>
      </c>
      <c r="P51" s="65">
        <v>0.1</v>
      </c>
      <c r="Q51" s="65">
        <v>0.1</v>
      </c>
      <c r="R51" s="65">
        <v>0.1</v>
      </c>
      <c r="S51" s="238">
        <v>0.1</v>
      </c>
      <c r="T51" s="16">
        <v>0.1</v>
      </c>
      <c r="U51" s="358">
        <v>0.04</v>
      </c>
      <c r="V51" s="407">
        <v>0.03</v>
      </c>
    </row>
    <row r="52" spans="1:22" ht="12.75">
      <c r="A52" s="241" t="s">
        <v>1233</v>
      </c>
      <c r="D52" s="238">
        <v>22.1</v>
      </c>
      <c r="E52" s="238">
        <v>39.4</v>
      </c>
      <c r="F52" s="238">
        <v>46.2</v>
      </c>
      <c r="G52" s="238">
        <v>48.5</v>
      </c>
      <c r="H52" s="238">
        <v>43</v>
      </c>
      <c r="I52" s="238">
        <v>34.9</v>
      </c>
      <c r="J52" s="238">
        <v>36.7</v>
      </c>
      <c r="K52" s="238">
        <v>27.8</v>
      </c>
      <c r="L52" s="238">
        <v>21.6</v>
      </c>
      <c r="M52" s="238">
        <v>18.6</v>
      </c>
      <c r="N52" s="238">
        <v>17.4</v>
      </c>
      <c r="O52" s="238">
        <v>15.5</v>
      </c>
      <c r="P52" s="238">
        <v>12.9</v>
      </c>
      <c r="Q52" s="238">
        <v>12.2</v>
      </c>
      <c r="R52" s="65">
        <v>11.1</v>
      </c>
      <c r="S52" s="238">
        <v>10.1</v>
      </c>
      <c r="T52" s="15">
        <v>7</v>
      </c>
      <c r="U52" s="357">
        <v>7.5</v>
      </c>
      <c r="V52" s="405">
        <v>11.2</v>
      </c>
    </row>
    <row r="53" spans="1:22" ht="25.5">
      <c r="A53" s="137" t="s">
        <v>1002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65"/>
      <c r="S53" s="238"/>
      <c r="T53" s="15"/>
      <c r="U53" s="357">
        <v>1.2</v>
      </c>
      <c r="V53" s="405">
        <v>1.7</v>
      </c>
    </row>
    <row r="54" spans="1:22" ht="12.75">
      <c r="A54" s="240" t="s">
        <v>1234</v>
      </c>
      <c r="D54" s="65"/>
      <c r="E54" s="65"/>
      <c r="F54" s="65"/>
      <c r="G54" s="65"/>
      <c r="H54" s="65">
        <v>1.2</v>
      </c>
      <c r="I54" s="65">
        <v>2.5</v>
      </c>
      <c r="J54" s="65">
        <v>3.5</v>
      </c>
      <c r="K54" s="65">
        <v>1.5</v>
      </c>
      <c r="L54" s="65">
        <v>2.3</v>
      </c>
      <c r="M54" s="65">
        <v>3.6</v>
      </c>
      <c r="N54" s="65">
        <v>4.1</v>
      </c>
      <c r="O54" s="65">
        <v>6.9</v>
      </c>
      <c r="P54" s="65">
        <v>8.2</v>
      </c>
      <c r="Q54" s="65">
        <v>7.8</v>
      </c>
      <c r="R54" s="65">
        <v>7.1</v>
      </c>
      <c r="S54" s="238">
        <v>7.5</v>
      </c>
      <c r="T54" s="15">
        <v>6.8</v>
      </c>
      <c r="U54" s="358">
        <v>5.9</v>
      </c>
      <c r="V54" s="405">
        <v>5.4</v>
      </c>
    </row>
    <row r="55" spans="1:22" ht="12.75">
      <c r="A55" s="240" t="s">
        <v>2266</v>
      </c>
      <c r="D55" s="65">
        <v>2.5</v>
      </c>
      <c r="E55" s="65">
        <v>1.7</v>
      </c>
      <c r="F55" s="65">
        <v>2.7</v>
      </c>
      <c r="G55" s="65">
        <v>3</v>
      </c>
      <c r="H55" s="65">
        <v>3.1</v>
      </c>
      <c r="I55" s="65">
        <v>4.4</v>
      </c>
      <c r="J55" s="65">
        <v>7.8</v>
      </c>
      <c r="K55" s="65">
        <v>12.2</v>
      </c>
      <c r="L55" s="65">
        <v>12.2</v>
      </c>
      <c r="M55" s="65">
        <v>10.7</v>
      </c>
      <c r="N55" s="65">
        <v>11.8</v>
      </c>
      <c r="O55" s="65">
        <v>9.7</v>
      </c>
      <c r="P55" s="65">
        <v>11.2</v>
      </c>
      <c r="Q55" s="65">
        <v>10.6</v>
      </c>
      <c r="R55" s="65">
        <v>9.8</v>
      </c>
      <c r="S55" s="238">
        <v>8.7</v>
      </c>
      <c r="T55" s="15">
        <v>8</v>
      </c>
      <c r="U55" s="358">
        <v>7.9</v>
      </c>
      <c r="V55" s="405">
        <v>5.7</v>
      </c>
    </row>
    <row r="56" spans="1:22" ht="15.75">
      <c r="A56" s="129" t="s">
        <v>714</v>
      </c>
      <c r="C56" s="238">
        <v>2670.2</v>
      </c>
      <c r="D56" s="238">
        <v>27124.5</v>
      </c>
      <c r="E56" s="238">
        <v>108809.9</v>
      </c>
      <c r="F56" s="238">
        <v>266973.6</v>
      </c>
      <c r="G56" s="238">
        <v>375958.1</v>
      </c>
      <c r="H56" s="238">
        <v>408797.3</v>
      </c>
      <c r="I56" s="238">
        <v>319573.8</v>
      </c>
      <c r="J56" s="238">
        <v>582167.3</v>
      </c>
      <c r="K56" s="238">
        <v>1053694.9</v>
      </c>
      <c r="L56" s="238">
        <v>1335849.7</v>
      </c>
      <c r="M56" s="238">
        <v>1455723.1</v>
      </c>
      <c r="N56" s="238">
        <v>1824885.5</v>
      </c>
      <c r="O56" s="238">
        <v>2246751.6</v>
      </c>
      <c r="P56" s="238">
        <v>2893237.7</v>
      </c>
      <c r="Q56" s="238">
        <v>3808968.1</v>
      </c>
      <c r="R56" s="238">
        <v>5217191.8</v>
      </c>
      <c r="S56" s="238">
        <v>6705509.9</v>
      </c>
      <c r="T56" s="15">
        <v>6040845.7</v>
      </c>
      <c r="U56" s="28">
        <v>6624988</v>
      </c>
      <c r="V56" s="405">
        <v>8406641.2</v>
      </c>
    </row>
    <row r="57" spans="1:22" ht="12.75">
      <c r="A57" s="129" t="s">
        <v>2241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15"/>
      <c r="U57" s="19"/>
      <c r="V57" s="135"/>
    </row>
    <row r="58" spans="1:22" ht="12.75">
      <c r="A58" s="139" t="s">
        <v>2268</v>
      </c>
      <c r="C58" s="238"/>
      <c r="D58" s="238"/>
      <c r="E58" s="238"/>
      <c r="F58" s="238">
        <v>130940.8</v>
      </c>
      <c r="G58" s="238">
        <v>196558</v>
      </c>
      <c r="H58" s="238">
        <v>248587.3</v>
      </c>
      <c r="I58" s="238">
        <v>170044.8</v>
      </c>
      <c r="J58" s="238">
        <v>304927.8</v>
      </c>
      <c r="K58" s="238">
        <v>500556.5</v>
      </c>
      <c r="L58" s="238">
        <v>660291.2</v>
      </c>
      <c r="M58" s="238">
        <v>654597</v>
      </c>
      <c r="N58" s="238">
        <v>825105.8</v>
      </c>
      <c r="O58" s="238">
        <v>1020814.5</v>
      </c>
      <c r="P58" s="238">
        <v>1287191.4</v>
      </c>
      <c r="Q58" s="238">
        <v>1603571.5</v>
      </c>
      <c r="R58" s="238">
        <v>2105046</v>
      </c>
      <c r="S58" s="238">
        <v>2648612.2</v>
      </c>
      <c r="T58" s="15">
        <v>2243277.2</v>
      </c>
      <c r="U58" s="19">
        <v>2714965.2</v>
      </c>
      <c r="V58" s="405">
        <v>3538345.9</v>
      </c>
    </row>
    <row r="59" spans="1:22" ht="12.75">
      <c r="A59" s="139" t="s">
        <v>2269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15"/>
      <c r="U59" s="19"/>
      <c r="V59" s="135"/>
    </row>
    <row r="60" spans="1:22" ht="12.75">
      <c r="A60" s="137" t="s">
        <v>2270</v>
      </c>
      <c r="C60" s="238"/>
      <c r="D60" s="238"/>
      <c r="E60" s="238"/>
      <c r="F60" s="238">
        <v>55708.4</v>
      </c>
      <c r="G60" s="238">
        <v>56374</v>
      </c>
      <c r="H60" s="238">
        <v>54046</v>
      </c>
      <c r="I60" s="238">
        <v>42162.7</v>
      </c>
      <c r="J60" s="238">
        <v>92435.9</v>
      </c>
      <c r="K60" s="238">
        <v>246425.1</v>
      </c>
      <c r="L60" s="238">
        <v>319948.1</v>
      </c>
      <c r="M60" s="238">
        <v>277378.2</v>
      </c>
      <c r="N60" s="238">
        <v>324527.6</v>
      </c>
      <c r="O60" s="238">
        <v>432341.4</v>
      </c>
      <c r="P60" s="238">
        <v>587263.6</v>
      </c>
      <c r="Q60" s="238">
        <v>759577.7</v>
      </c>
      <c r="R60" s="238">
        <v>1010090.3</v>
      </c>
      <c r="S60" s="238">
        <v>1235400</v>
      </c>
      <c r="T60" s="15">
        <v>963712.4</v>
      </c>
      <c r="U60" s="19">
        <v>1130718.1</v>
      </c>
      <c r="V60" s="405">
        <v>1507909.4</v>
      </c>
    </row>
    <row r="61" spans="1:22" ht="12.75">
      <c r="A61" s="137" t="s">
        <v>2271</v>
      </c>
      <c r="C61" s="238"/>
      <c r="D61" s="238"/>
      <c r="E61" s="238"/>
      <c r="F61" s="238">
        <v>60394.1</v>
      </c>
      <c r="G61" s="238">
        <v>103796.2</v>
      </c>
      <c r="H61" s="238">
        <v>108349.6</v>
      </c>
      <c r="I61" s="238"/>
      <c r="J61" s="238"/>
      <c r="K61" s="238">
        <v>190631.9</v>
      </c>
      <c r="L61" s="238">
        <v>247468.1</v>
      </c>
      <c r="M61" s="238">
        <v>319064</v>
      </c>
      <c r="N61" s="238">
        <v>440838.1</v>
      </c>
      <c r="O61" s="238">
        <v>511979.7</v>
      </c>
      <c r="P61" s="238">
        <v>605511</v>
      </c>
      <c r="Q61" s="238">
        <v>729584.8</v>
      </c>
      <c r="R61" s="238">
        <v>919965.7</v>
      </c>
      <c r="S61" s="238">
        <v>1161329</v>
      </c>
      <c r="T61" s="15">
        <v>1101360.2</v>
      </c>
      <c r="U61" s="19">
        <v>1359015.6</v>
      </c>
      <c r="V61" s="357">
        <v>1713761.2</v>
      </c>
    </row>
    <row r="62" spans="1:22" ht="12.75">
      <c r="A62" s="139" t="s">
        <v>2272</v>
      </c>
      <c r="C62" s="238"/>
      <c r="D62" s="238"/>
      <c r="E62" s="238"/>
      <c r="F62" s="238">
        <v>136032.8</v>
      </c>
      <c r="G62" s="238">
        <v>179400</v>
      </c>
      <c r="H62" s="238">
        <v>160210</v>
      </c>
      <c r="I62" s="238">
        <v>149529</v>
      </c>
      <c r="J62" s="238">
        <v>277239.5</v>
      </c>
      <c r="K62" s="238">
        <v>553138.4</v>
      </c>
      <c r="L62" s="238">
        <v>675558.5</v>
      </c>
      <c r="M62" s="238">
        <v>801126.1</v>
      </c>
      <c r="N62" s="238">
        <v>999779.7</v>
      </c>
      <c r="O62" s="238">
        <v>1225937.1</v>
      </c>
      <c r="P62" s="238">
        <v>1606046.3</v>
      </c>
      <c r="Q62" s="238">
        <v>2205396.6</v>
      </c>
      <c r="R62" s="238">
        <v>3112145.8</v>
      </c>
      <c r="S62" s="238">
        <v>4056897.7</v>
      </c>
      <c r="T62" s="15">
        <v>3797568.5</v>
      </c>
      <c r="U62" s="19">
        <v>3910022.8</v>
      </c>
      <c r="V62" s="357">
        <v>4868295.3</v>
      </c>
    </row>
    <row r="63" spans="1:22" ht="12.75">
      <c r="A63" s="139" t="s">
        <v>141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238"/>
      <c r="T63" s="15"/>
      <c r="U63" s="19"/>
      <c r="V63" s="382"/>
    </row>
    <row r="64" spans="1:22" ht="12.75">
      <c r="A64" s="137" t="s">
        <v>2273</v>
      </c>
      <c r="C64" s="238"/>
      <c r="D64" s="238"/>
      <c r="E64" s="238"/>
      <c r="F64" s="238"/>
      <c r="G64" s="238"/>
      <c r="H64" s="238"/>
      <c r="I64" s="238">
        <v>15247.6</v>
      </c>
      <c r="J64" s="238">
        <v>24460.3</v>
      </c>
      <c r="K64" s="238">
        <v>30623.1</v>
      </c>
      <c r="L64" s="238">
        <v>58582.1</v>
      </c>
      <c r="M64" s="238">
        <v>85183.6</v>
      </c>
      <c r="N64" s="238">
        <v>116275.6</v>
      </c>
      <c r="O64" s="238">
        <v>176542.8</v>
      </c>
      <c r="P64" s="238">
        <v>235648.9</v>
      </c>
      <c r="Q64" s="238">
        <v>364159.3</v>
      </c>
      <c r="R64" s="238">
        <v>543980.9</v>
      </c>
      <c r="S64" s="238">
        <v>791882</v>
      </c>
      <c r="T64" s="15">
        <v>621552</v>
      </c>
      <c r="U64" s="19">
        <v>595835.2</v>
      </c>
      <c r="V64" s="357">
        <v>711331.4</v>
      </c>
    </row>
    <row r="65" spans="1:22" ht="12.75">
      <c r="A65" s="153" t="s">
        <v>2274</v>
      </c>
      <c r="C65" s="238"/>
      <c r="D65" s="238"/>
      <c r="E65" s="238"/>
      <c r="F65" s="238"/>
      <c r="G65" s="238"/>
      <c r="H65" s="238"/>
      <c r="I65" s="238"/>
      <c r="J65" s="238"/>
      <c r="K65" s="238">
        <v>6150.8</v>
      </c>
      <c r="L65" s="238">
        <v>11498.8</v>
      </c>
      <c r="M65" s="238">
        <v>12940.8</v>
      </c>
      <c r="N65" s="238">
        <v>21328.4</v>
      </c>
      <c r="O65" s="238">
        <v>23777.5</v>
      </c>
      <c r="P65" s="238">
        <v>27944.5</v>
      </c>
      <c r="Q65" s="238">
        <v>59156.4</v>
      </c>
      <c r="R65" s="238">
        <v>86869</v>
      </c>
      <c r="S65" s="238">
        <v>198137.7</v>
      </c>
      <c r="T65" s="15">
        <v>195249.9</v>
      </c>
      <c r="U65" s="19">
        <v>149986.9</v>
      </c>
      <c r="V65" s="357">
        <v>146865</v>
      </c>
    </row>
    <row r="66" spans="1:22" ht="12.75" customHeight="1">
      <c r="A66" s="139" t="s">
        <v>2275</v>
      </c>
      <c r="C66" s="238"/>
      <c r="D66" s="238"/>
      <c r="E66" s="238"/>
      <c r="F66" s="238"/>
      <c r="G66" s="238"/>
      <c r="H66" s="238"/>
      <c r="I66" s="238">
        <v>13882</v>
      </c>
      <c r="J66" s="238">
        <v>32709.8</v>
      </c>
      <c r="K66" s="238">
        <v>75549.2</v>
      </c>
      <c r="L66" s="238">
        <v>65102.8</v>
      </c>
      <c r="M66" s="238">
        <v>95273.9</v>
      </c>
      <c r="N66" s="238">
        <v>123593.2</v>
      </c>
      <c r="O66" s="238">
        <v>163061.3</v>
      </c>
      <c r="P66" s="238">
        <v>171055.7</v>
      </c>
      <c r="Q66" s="238">
        <v>227039.5</v>
      </c>
      <c r="R66" s="238">
        <v>370389.7</v>
      </c>
      <c r="S66" s="238">
        <v>413569.3</v>
      </c>
      <c r="T66" s="15">
        <v>445351.9</v>
      </c>
      <c r="U66" s="19">
        <v>404649.9</v>
      </c>
      <c r="V66" s="357">
        <v>484568.7</v>
      </c>
    </row>
    <row r="67" spans="1:22" ht="25.5">
      <c r="A67" s="139" t="s">
        <v>2276</v>
      </c>
      <c r="C67" s="238">
        <v>718.4</v>
      </c>
      <c r="D67" s="238">
        <v>9303.7</v>
      </c>
      <c r="E67" s="238">
        <v>28225</v>
      </c>
      <c r="F67" s="238">
        <v>58180.2</v>
      </c>
      <c r="G67" s="238">
        <v>75584</v>
      </c>
      <c r="H67" s="238">
        <v>84642.5</v>
      </c>
      <c r="I67" s="238">
        <v>61080.7</v>
      </c>
      <c r="J67" s="238">
        <v>99201.3</v>
      </c>
      <c r="K67" s="238">
        <v>232138.7</v>
      </c>
      <c r="L67" s="238">
        <v>272937</v>
      </c>
      <c r="M67" s="238">
        <v>289609.3</v>
      </c>
      <c r="N67" s="238">
        <v>358005.1</v>
      </c>
      <c r="O67" s="238">
        <v>401002.4</v>
      </c>
      <c r="P67" s="238">
        <v>589244.2</v>
      </c>
      <c r="Q67" s="238">
        <v>769240.5</v>
      </c>
      <c r="R67" s="238">
        <v>1118996.4</v>
      </c>
      <c r="S67" s="238">
        <v>1404686.3</v>
      </c>
      <c r="T67" s="15">
        <v>1324068.6</v>
      </c>
      <c r="U67" s="19">
        <v>1294901.3</v>
      </c>
      <c r="V67" s="357">
        <v>1592619.5</v>
      </c>
    </row>
    <row r="68" spans="1:22" ht="12.75">
      <c r="A68" s="139" t="s">
        <v>2241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15"/>
      <c r="U68" s="19"/>
      <c r="V68" s="382"/>
    </row>
    <row r="69" spans="1:22" ht="12.75">
      <c r="A69" s="153" t="s">
        <v>2277</v>
      </c>
      <c r="C69" s="238">
        <v>442.5</v>
      </c>
      <c r="D69" s="238">
        <v>5207.9</v>
      </c>
      <c r="E69" s="238">
        <v>14565</v>
      </c>
      <c r="F69" s="238">
        <v>26968.1</v>
      </c>
      <c r="G69" s="238">
        <v>37057</v>
      </c>
      <c r="H69" s="238">
        <v>41520.3</v>
      </c>
      <c r="I69" s="238">
        <v>20916.8</v>
      </c>
      <c r="J69" s="238">
        <v>37521.2</v>
      </c>
      <c r="K69" s="238">
        <v>62870.3</v>
      </c>
      <c r="L69" s="238">
        <v>77596.6</v>
      </c>
      <c r="M69" s="238">
        <v>88751.8</v>
      </c>
      <c r="N69" s="238">
        <v>122479.5</v>
      </c>
      <c r="O69" s="238">
        <v>118094.3</v>
      </c>
      <c r="P69" s="238">
        <v>202163.1</v>
      </c>
      <c r="Q69" s="238">
        <v>267407.8</v>
      </c>
      <c r="R69" s="238">
        <v>431338.7</v>
      </c>
      <c r="S69" s="238">
        <v>537913.5</v>
      </c>
      <c r="T69" s="15">
        <v>691841.2</v>
      </c>
      <c r="U69" s="19">
        <v>661947.6</v>
      </c>
      <c r="V69" s="357">
        <v>822437.9</v>
      </c>
    </row>
    <row r="70" spans="1:22" ht="25.5">
      <c r="A70" s="153" t="s">
        <v>1789</v>
      </c>
      <c r="C70" s="238">
        <v>275.9</v>
      </c>
      <c r="D70" s="238">
        <v>4095.8</v>
      </c>
      <c r="E70" s="238">
        <v>11523</v>
      </c>
      <c r="F70" s="238">
        <v>27463.7</v>
      </c>
      <c r="G70" s="238">
        <v>38527</v>
      </c>
      <c r="H70" s="238">
        <v>43122.2</v>
      </c>
      <c r="I70" s="238">
        <v>37094.5</v>
      </c>
      <c r="J70" s="238">
        <v>55940.4</v>
      </c>
      <c r="K70" s="238">
        <v>151187.8</v>
      </c>
      <c r="L70" s="238">
        <v>167317.6</v>
      </c>
      <c r="M70" s="238">
        <v>178274.9</v>
      </c>
      <c r="N70" s="238">
        <v>219981.3</v>
      </c>
      <c r="O70" s="238">
        <v>260204.8</v>
      </c>
      <c r="P70" s="238">
        <v>356083.8</v>
      </c>
      <c r="Q70" s="238">
        <v>446411.1</v>
      </c>
      <c r="R70" s="238">
        <v>611121</v>
      </c>
      <c r="S70" s="238">
        <v>759518.4</v>
      </c>
      <c r="T70" s="15">
        <v>552841.3</v>
      </c>
      <c r="U70" s="19">
        <v>542769.3</v>
      </c>
      <c r="V70" s="357">
        <v>670909.6</v>
      </c>
    </row>
    <row r="71" spans="1:22" ht="12.75">
      <c r="A71" s="139" t="s">
        <v>1790</v>
      </c>
      <c r="C71" s="238"/>
      <c r="D71" s="238"/>
      <c r="E71" s="238"/>
      <c r="F71" s="238">
        <v>30588.7</v>
      </c>
      <c r="G71" s="238">
        <v>45929</v>
      </c>
      <c r="H71" s="238">
        <v>18720.2</v>
      </c>
      <c r="I71" s="238">
        <v>34282.8</v>
      </c>
      <c r="J71" s="238">
        <v>50112</v>
      </c>
      <c r="K71" s="238">
        <v>50326.5</v>
      </c>
      <c r="L71" s="238">
        <v>34734.9</v>
      </c>
      <c r="M71" s="238">
        <v>34338.9</v>
      </c>
      <c r="N71" s="238">
        <v>16468.5</v>
      </c>
      <c r="O71" s="238">
        <v>18956.8</v>
      </c>
      <c r="P71" s="238">
        <v>15605.6</v>
      </c>
      <c r="Q71" s="238">
        <v>19821.7</v>
      </c>
      <c r="R71" s="238">
        <v>27322.8</v>
      </c>
      <c r="S71" s="238">
        <v>23692.5</v>
      </c>
      <c r="T71" s="15">
        <v>16196.7</v>
      </c>
      <c r="U71" s="19">
        <v>21000.7</v>
      </c>
      <c r="V71" s="357">
        <v>18338.6</v>
      </c>
    </row>
    <row r="72" spans="1:22" ht="12.75">
      <c r="A72" s="139" t="s">
        <v>1791</v>
      </c>
      <c r="C72" s="238"/>
      <c r="D72" s="238"/>
      <c r="E72" s="238"/>
      <c r="F72" s="238"/>
      <c r="G72" s="238"/>
      <c r="H72" s="238"/>
      <c r="I72" s="238">
        <v>25035.9</v>
      </c>
      <c r="J72" s="238">
        <v>70756.1</v>
      </c>
      <c r="K72" s="238">
        <v>164500.9</v>
      </c>
      <c r="L72" s="238">
        <v>244201.7</v>
      </c>
      <c r="M72" s="238">
        <v>296720.4</v>
      </c>
      <c r="N72" s="238">
        <v>385437.3</v>
      </c>
      <c r="O72" s="238">
        <v>466374</v>
      </c>
      <c r="P72" s="238">
        <v>594491.8</v>
      </c>
      <c r="Q72" s="238">
        <v>825135.6</v>
      </c>
      <c r="R72" s="238">
        <v>1051456</v>
      </c>
      <c r="S72" s="238">
        <v>1423067.7</v>
      </c>
      <c r="T72" s="15">
        <v>1390399.3</v>
      </c>
      <c r="U72" s="19">
        <v>1593635.7</v>
      </c>
      <c r="V72" s="357">
        <v>2061437</v>
      </c>
    </row>
    <row r="73" spans="1:21" ht="12.75">
      <c r="A73" s="242" t="s">
        <v>2267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204"/>
      <c r="U73" s="342"/>
    </row>
    <row r="74" spans="1:22" ht="12.75">
      <c r="A74" s="129" t="s">
        <v>321</v>
      </c>
      <c r="C74" s="237">
        <v>100</v>
      </c>
      <c r="D74" s="237">
        <v>100</v>
      </c>
      <c r="E74" s="237">
        <v>100</v>
      </c>
      <c r="F74" s="236">
        <v>100</v>
      </c>
      <c r="G74" s="236">
        <v>100</v>
      </c>
      <c r="H74" s="236">
        <v>100</v>
      </c>
      <c r="I74" s="236">
        <v>100</v>
      </c>
      <c r="J74" s="236">
        <v>100</v>
      </c>
      <c r="K74" s="236">
        <v>100</v>
      </c>
      <c r="L74" s="236">
        <v>100</v>
      </c>
      <c r="M74" s="236">
        <v>100</v>
      </c>
      <c r="N74" s="236">
        <v>100</v>
      </c>
      <c r="O74" s="236">
        <v>100</v>
      </c>
      <c r="P74" s="236">
        <v>100</v>
      </c>
      <c r="Q74" s="236">
        <v>100</v>
      </c>
      <c r="R74" s="236">
        <v>100</v>
      </c>
      <c r="S74" s="237">
        <v>100</v>
      </c>
      <c r="T74" s="16">
        <v>100</v>
      </c>
      <c r="U74" s="19">
        <v>100</v>
      </c>
      <c r="V74" s="356">
        <v>100</v>
      </c>
    </row>
    <row r="75" spans="1:22" ht="12.75">
      <c r="A75" s="129" t="s">
        <v>2241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155"/>
      <c r="T75" s="16"/>
      <c r="U75" s="341"/>
      <c r="V75" s="382"/>
    </row>
    <row r="76" spans="1:22" ht="12.75">
      <c r="A76" s="139" t="s">
        <v>2268</v>
      </c>
      <c r="B76" s="65"/>
      <c r="C76" s="65"/>
      <c r="D76" s="65"/>
      <c r="F76" s="65">
        <v>49</v>
      </c>
      <c r="G76" s="65">
        <v>52.3</v>
      </c>
      <c r="H76" s="65">
        <v>60.8</v>
      </c>
      <c r="I76" s="65">
        <v>53.2</v>
      </c>
      <c r="J76" s="65">
        <v>52.4</v>
      </c>
      <c r="K76" s="65">
        <v>47.5</v>
      </c>
      <c r="L76" s="65">
        <v>49.4</v>
      </c>
      <c r="M76" s="65">
        <v>45</v>
      </c>
      <c r="N76" s="65">
        <v>45.2</v>
      </c>
      <c r="O76" s="65">
        <v>45.4</v>
      </c>
      <c r="P76" s="65">
        <v>44.5</v>
      </c>
      <c r="Q76" s="65">
        <v>42.1</v>
      </c>
      <c r="R76" s="65">
        <v>40.4</v>
      </c>
      <c r="S76" s="238">
        <v>39.5</v>
      </c>
      <c r="T76" s="16">
        <v>37.1</v>
      </c>
      <c r="U76" s="28">
        <v>41</v>
      </c>
      <c r="V76" s="357">
        <v>42.1</v>
      </c>
    </row>
    <row r="77" spans="1:22" ht="12.75">
      <c r="A77" s="139" t="s">
        <v>2269</v>
      </c>
      <c r="B77" s="65"/>
      <c r="C77" s="65"/>
      <c r="D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238"/>
      <c r="T77" s="16"/>
      <c r="U77" s="19"/>
      <c r="V77" s="382"/>
    </row>
    <row r="78" spans="1:22" ht="12.75">
      <c r="A78" s="137" t="s">
        <v>2270</v>
      </c>
      <c r="B78" s="65"/>
      <c r="C78" s="65"/>
      <c r="D78" s="65"/>
      <c r="F78" s="65">
        <v>20.9</v>
      </c>
      <c r="G78" s="65">
        <v>15</v>
      </c>
      <c r="H78" s="65">
        <v>13.2</v>
      </c>
      <c r="I78" s="65">
        <v>13.2</v>
      </c>
      <c r="J78" s="65">
        <v>15.9</v>
      </c>
      <c r="K78" s="65">
        <v>23.4</v>
      </c>
      <c r="L78" s="65">
        <v>24</v>
      </c>
      <c r="M78" s="65">
        <v>19.1</v>
      </c>
      <c r="N78" s="65">
        <v>17.8</v>
      </c>
      <c r="O78" s="65">
        <v>19.2</v>
      </c>
      <c r="P78" s="65">
        <v>20.3</v>
      </c>
      <c r="Q78" s="65">
        <v>19.9</v>
      </c>
      <c r="R78" s="65">
        <v>19.4</v>
      </c>
      <c r="S78" s="238">
        <v>18.4</v>
      </c>
      <c r="T78" s="15">
        <v>16</v>
      </c>
      <c r="U78" s="19">
        <v>17.1</v>
      </c>
      <c r="V78" s="357">
        <v>17.9</v>
      </c>
    </row>
    <row r="79" spans="1:22" ht="12.75">
      <c r="A79" s="137" t="s">
        <v>2271</v>
      </c>
      <c r="B79" s="65"/>
      <c r="C79" s="65"/>
      <c r="D79" s="65"/>
      <c r="F79" s="238">
        <v>22.6</v>
      </c>
      <c r="G79" s="238">
        <v>27.6</v>
      </c>
      <c r="H79" s="238">
        <v>26.5</v>
      </c>
      <c r="I79" s="59" t="s">
        <v>834</v>
      </c>
      <c r="J79" s="59" t="s">
        <v>834</v>
      </c>
      <c r="K79" s="65">
        <v>18.1</v>
      </c>
      <c r="L79" s="65">
        <v>18.5</v>
      </c>
      <c r="M79" s="65">
        <v>21.9</v>
      </c>
      <c r="N79" s="65">
        <v>24.2</v>
      </c>
      <c r="O79" s="65">
        <v>22.8</v>
      </c>
      <c r="P79" s="65">
        <v>20.9</v>
      </c>
      <c r="Q79" s="65">
        <v>19.2</v>
      </c>
      <c r="R79" s="65">
        <v>17.6</v>
      </c>
      <c r="S79" s="238">
        <v>17.3</v>
      </c>
      <c r="T79" s="16">
        <v>18.2</v>
      </c>
      <c r="U79" s="19">
        <v>20.5</v>
      </c>
      <c r="V79" s="405">
        <v>20.4</v>
      </c>
    </row>
    <row r="80" spans="1:22" ht="12.75">
      <c r="A80" s="139" t="s">
        <v>2272</v>
      </c>
      <c r="B80" s="65"/>
      <c r="C80" s="65"/>
      <c r="D80" s="65"/>
      <c r="F80" s="65">
        <v>51</v>
      </c>
      <c r="G80" s="65">
        <v>47.7</v>
      </c>
      <c r="H80" s="65">
        <v>39.2</v>
      </c>
      <c r="I80" s="65">
        <v>46.8</v>
      </c>
      <c r="J80" s="65">
        <v>47.6</v>
      </c>
      <c r="K80" s="65">
        <v>52.5</v>
      </c>
      <c r="L80" s="65">
        <v>50.6</v>
      </c>
      <c r="M80" s="65">
        <v>55</v>
      </c>
      <c r="N80" s="65">
        <v>54.8</v>
      </c>
      <c r="O80" s="65">
        <v>54.6</v>
      </c>
      <c r="P80" s="65">
        <v>55.5</v>
      </c>
      <c r="Q80" s="65">
        <v>57.9</v>
      </c>
      <c r="R80" s="65">
        <v>59.6</v>
      </c>
      <c r="S80" s="238">
        <v>60.5</v>
      </c>
      <c r="T80" s="16">
        <v>62.9</v>
      </c>
      <c r="U80" s="28">
        <v>59</v>
      </c>
      <c r="V80" s="405">
        <v>57.9</v>
      </c>
    </row>
    <row r="81" spans="1:22" ht="12.75">
      <c r="A81" s="139" t="s">
        <v>141</v>
      </c>
      <c r="B81" s="65"/>
      <c r="C81" s="65"/>
      <c r="D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238"/>
      <c r="T81" s="16"/>
      <c r="U81" s="19"/>
      <c r="V81" s="382"/>
    </row>
    <row r="82" spans="1:22" ht="12.75">
      <c r="A82" s="137" t="s">
        <v>2273</v>
      </c>
      <c r="B82" s="65"/>
      <c r="C82" s="65"/>
      <c r="D82" s="65"/>
      <c r="F82" s="65"/>
      <c r="G82" s="65"/>
      <c r="H82" s="65"/>
      <c r="I82" s="65">
        <v>4.8</v>
      </c>
      <c r="J82" s="65">
        <v>4.2</v>
      </c>
      <c r="K82" s="65">
        <v>2.9</v>
      </c>
      <c r="L82" s="65">
        <v>4.4</v>
      </c>
      <c r="M82" s="65">
        <v>5.9</v>
      </c>
      <c r="N82" s="65">
        <v>6.4</v>
      </c>
      <c r="O82" s="65">
        <v>7.9</v>
      </c>
      <c r="P82" s="65">
        <v>8.1</v>
      </c>
      <c r="Q82" s="65">
        <v>9.5</v>
      </c>
      <c r="R82" s="65">
        <v>10.4</v>
      </c>
      <c r="S82" s="238">
        <v>11.8</v>
      </c>
      <c r="T82" s="16">
        <v>10.3</v>
      </c>
      <c r="U82" s="28">
        <v>9</v>
      </c>
      <c r="V82" s="405">
        <v>8.5</v>
      </c>
    </row>
    <row r="83" spans="1:22" ht="12.75">
      <c r="A83" s="153" t="s">
        <v>2274</v>
      </c>
      <c r="B83" s="65"/>
      <c r="C83" s="65"/>
      <c r="D83" s="65"/>
      <c r="F83" s="65"/>
      <c r="G83" s="65"/>
      <c r="H83" s="65"/>
      <c r="I83" s="59"/>
      <c r="J83" s="59"/>
      <c r="K83" s="65">
        <v>0.6</v>
      </c>
      <c r="L83" s="65">
        <v>0.9</v>
      </c>
      <c r="M83" s="65">
        <v>0.9</v>
      </c>
      <c r="N83" s="65">
        <v>1.2</v>
      </c>
      <c r="O83" s="65">
        <v>1.1</v>
      </c>
      <c r="P83" s="65">
        <v>1</v>
      </c>
      <c r="Q83" s="65">
        <v>1.6</v>
      </c>
      <c r="R83" s="65">
        <v>1.7</v>
      </c>
      <c r="S83" s="238">
        <v>3</v>
      </c>
      <c r="T83" s="16">
        <v>3.2</v>
      </c>
      <c r="U83" s="19">
        <v>2.3</v>
      </c>
      <c r="V83" s="405">
        <v>1.7</v>
      </c>
    </row>
    <row r="84" spans="1:22" ht="25.5">
      <c r="A84" s="137" t="s">
        <v>2275</v>
      </c>
      <c r="B84" s="65"/>
      <c r="C84" s="65"/>
      <c r="D84" s="65"/>
      <c r="F84" s="65"/>
      <c r="G84" s="65"/>
      <c r="H84" s="65"/>
      <c r="I84" s="65">
        <v>4.3</v>
      </c>
      <c r="J84" s="65">
        <v>5.6</v>
      </c>
      <c r="K84" s="65">
        <v>7.2</v>
      </c>
      <c r="L84" s="65">
        <v>4.9</v>
      </c>
      <c r="M84" s="65">
        <v>6.5</v>
      </c>
      <c r="N84" s="65">
        <v>6.8</v>
      </c>
      <c r="O84" s="65">
        <v>7.3</v>
      </c>
      <c r="P84" s="65">
        <v>5.9</v>
      </c>
      <c r="Q84" s="65">
        <v>6</v>
      </c>
      <c r="R84" s="65">
        <v>7.1</v>
      </c>
      <c r="S84" s="238">
        <v>6.2</v>
      </c>
      <c r="T84" s="16">
        <v>7.4</v>
      </c>
      <c r="U84" s="19">
        <v>6.1</v>
      </c>
      <c r="V84" s="405">
        <v>5.8</v>
      </c>
    </row>
    <row r="85" spans="1:22" ht="25.5">
      <c r="A85" s="153" t="s">
        <v>2276</v>
      </c>
      <c r="C85" s="16">
        <v>26.9</v>
      </c>
      <c r="D85" s="16">
        <v>34.3</v>
      </c>
      <c r="E85" s="16">
        <v>25.9</v>
      </c>
      <c r="F85" s="16">
        <v>21.8</v>
      </c>
      <c r="G85" s="16">
        <v>20.1</v>
      </c>
      <c r="H85" s="16">
        <v>20.7</v>
      </c>
      <c r="I85" s="65">
        <v>19.1</v>
      </c>
      <c r="J85" s="65">
        <v>17</v>
      </c>
      <c r="K85" s="65">
        <v>22</v>
      </c>
      <c r="L85" s="65">
        <v>20.4</v>
      </c>
      <c r="M85" s="65">
        <v>19.9</v>
      </c>
      <c r="N85" s="65">
        <v>19.6</v>
      </c>
      <c r="O85" s="65">
        <v>17.8</v>
      </c>
      <c r="P85" s="65">
        <v>20.4</v>
      </c>
      <c r="Q85" s="65">
        <v>20.2</v>
      </c>
      <c r="R85" s="65">
        <v>21.5</v>
      </c>
      <c r="S85" s="238">
        <v>20.9</v>
      </c>
      <c r="T85" s="16">
        <v>21.9</v>
      </c>
      <c r="U85" s="19">
        <v>19.5</v>
      </c>
      <c r="V85" s="405">
        <v>18.9</v>
      </c>
    </row>
    <row r="86" spans="1:22" ht="12.75">
      <c r="A86" s="244" t="s">
        <v>2241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238"/>
      <c r="T86" s="16"/>
      <c r="U86" s="19"/>
      <c r="V86" s="382"/>
    </row>
    <row r="87" spans="1:22" ht="12.75">
      <c r="A87" s="153" t="s">
        <v>2277</v>
      </c>
      <c r="C87" s="65">
        <v>16.6</v>
      </c>
      <c r="D87" s="65">
        <v>19.2</v>
      </c>
      <c r="E87" s="65">
        <v>13.4</v>
      </c>
      <c r="F87" s="65">
        <v>10.1</v>
      </c>
      <c r="G87" s="65">
        <v>9.9</v>
      </c>
      <c r="H87" s="65">
        <v>10.2</v>
      </c>
      <c r="I87" s="65">
        <v>6.5</v>
      </c>
      <c r="J87" s="65">
        <v>6.4</v>
      </c>
      <c r="K87" s="65">
        <v>6</v>
      </c>
      <c r="L87" s="65">
        <v>5.8</v>
      </c>
      <c r="M87" s="65">
        <v>6.1</v>
      </c>
      <c r="N87" s="65">
        <v>6.7</v>
      </c>
      <c r="O87" s="65">
        <v>5.3</v>
      </c>
      <c r="P87" s="65">
        <v>7</v>
      </c>
      <c r="Q87" s="65">
        <v>7</v>
      </c>
      <c r="R87" s="65">
        <v>8.3</v>
      </c>
      <c r="S87" s="238">
        <v>8</v>
      </c>
      <c r="T87" s="16">
        <v>11.5</v>
      </c>
      <c r="U87" s="28">
        <v>10</v>
      </c>
      <c r="V87" s="405">
        <v>9.8</v>
      </c>
    </row>
    <row r="88" spans="1:22" ht="28.5">
      <c r="A88" s="153" t="s">
        <v>1792</v>
      </c>
      <c r="C88" s="238">
        <v>10.3</v>
      </c>
      <c r="D88" s="238">
        <v>15.1</v>
      </c>
      <c r="E88" s="238">
        <v>10.6</v>
      </c>
      <c r="F88" s="238">
        <v>10.3</v>
      </c>
      <c r="G88" s="238">
        <v>10.2</v>
      </c>
      <c r="H88" s="238">
        <v>10.5</v>
      </c>
      <c r="I88" s="65">
        <v>11.6</v>
      </c>
      <c r="J88" s="65">
        <v>9.6</v>
      </c>
      <c r="K88" s="65">
        <v>14.3</v>
      </c>
      <c r="L88" s="65">
        <v>12.5</v>
      </c>
      <c r="M88" s="65">
        <v>12.2</v>
      </c>
      <c r="N88" s="65">
        <v>12.1</v>
      </c>
      <c r="O88" s="65">
        <v>11.6</v>
      </c>
      <c r="P88" s="65">
        <v>12.3</v>
      </c>
      <c r="Q88" s="65">
        <v>11.7</v>
      </c>
      <c r="R88" s="65">
        <v>11.7</v>
      </c>
      <c r="S88" s="238">
        <v>11.3</v>
      </c>
      <c r="T88" s="16">
        <v>9.2</v>
      </c>
      <c r="U88" s="19">
        <v>8.2</v>
      </c>
      <c r="V88" s="405">
        <v>8</v>
      </c>
    </row>
    <row r="89" spans="1:22" ht="12.75">
      <c r="A89" s="137" t="s">
        <v>1790</v>
      </c>
      <c r="C89" s="65"/>
      <c r="D89" s="65"/>
      <c r="E89" s="65"/>
      <c r="F89" s="65">
        <v>11.5</v>
      </c>
      <c r="G89" s="65">
        <v>12.2</v>
      </c>
      <c r="H89" s="65">
        <v>4.6</v>
      </c>
      <c r="I89" s="65">
        <v>10.7</v>
      </c>
      <c r="J89" s="65">
        <v>8.6</v>
      </c>
      <c r="K89" s="65">
        <v>4.8</v>
      </c>
      <c r="L89" s="65">
        <v>2.6</v>
      </c>
      <c r="M89" s="65">
        <v>2.4</v>
      </c>
      <c r="N89" s="65">
        <v>0.9</v>
      </c>
      <c r="O89" s="65">
        <v>0.8</v>
      </c>
      <c r="P89" s="65">
        <v>0.5</v>
      </c>
      <c r="Q89" s="65">
        <v>0.5</v>
      </c>
      <c r="R89" s="65">
        <v>0.5</v>
      </c>
      <c r="S89" s="238">
        <v>0.4</v>
      </c>
      <c r="T89" s="16">
        <v>0.3</v>
      </c>
      <c r="U89" s="19">
        <v>0.3</v>
      </c>
      <c r="V89" s="405">
        <v>0.2</v>
      </c>
    </row>
    <row r="90" spans="1:22" ht="12.75">
      <c r="A90" s="137" t="s">
        <v>1791</v>
      </c>
      <c r="C90" s="148"/>
      <c r="D90" s="148"/>
      <c r="E90" s="148"/>
      <c r="F90" s="148"/>
      <c r="G90" s="148"/>
      <c r="H90" s="148"/>
      <c r="I90" s="65">
        <v>7.8</v>
      </c>
      <c r="J90" s="65">
        <v>12.2</v>
      </c>
      <c r="K90" s="65">
        <v>15.6</v>
      </c>
      <c r="L90" s="65">
        <v>18.3</v>
      </c>
      <c r="M90" s="65">
        <v>20.3</v>
      </c>
      <c r="N90" s="65">
        <v>21.1</v>
      </c>
      <c r="O90" s="65">
        <v>20.8</v>
      </c>
      <c r="P90" s="65">
        <v>20.6</v>
      </c>
      <c r="Q90" s="65">
        <v>21.7</v>
      </c>
      <c r="R90" s="65">
        <v>20.1</v>
      </c>
      <c r="S90" s="238">
        <v>21.2</v>
      </c>
      <c r="T90" s="15">
        <v>23</v>
      </c>
      <c r="U90" s="19">
        <v>24.1</v>
      </c>
      <c r="V90" s="405">
        <v>24.5</v>
      </c>
    </row>
    <row r="91" spans="1:18" ht="63.75">
      <c r="A91" s="127" t="s">
        <v>1793</v>
      </c>
      <c r="B91" s="148"/>
      <c r="C91" s="148"/>
      <c r="D91" s="148"/>
      <c r="E91" s="148"/>
      <c r="F91" s="148"/>
      <c r="G91" s="148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22" ht="15.75">
      <c r="A92" s="129" t="s">
        <v>1794</v>
      </c>
      <c r="B92" s="148"/>
      <c r="C92" s="65"/>
      <c r="E92" s="65">
        <v>108809.9</v>
      </c>
      <c r="F92" s="65">
        <v>266973.6</v>
      </c>
      <c r="G92" s="65">
        <v>375958.1</v>
      </c>
      <c r="H92" s="65">
        <v>408797.3</v>
      </c>
      <c r="I92" s="65">
        <v>407086.3</v>
      </c>
      <c r="J92" s="65">
        <v>670438.8</v>
      </c>
      <c r="K92" s="65">
        <v>1165234.2</v>
      </c>
      <c r="L92" s="65">
        <v>1504712.1</v>
      </c>
      <c r="M92" s="65">
        <v>1762407.3</v>
      </c>
      <c r="N92" s="65">
        <v>2186365.2</v>
      </c>
      <c r="O92" s="65">
        <v>2865013.9</v>
      </c>
      <c r="P92" s="65">
        <v>3611109</v>
      </c>
      <c r="Q92" s="65">
        <v>4730022.9</v>
      </c>
      <c r="R92" s="65">
        <v>6716222.4</v>
      </c>
      <c r="S92" s="238">
        <v>8781616.4</v>
      </c>
      <c r="T92" s="15">
        <v>7976012.8</v>
      </c>
      <c r="U92" s="357">
        <v>9152096</v>
      </c>
      <c r="V92" s="405">
        <v>10776838.7</v>
      </c>
    </row>
    <row r="93" spans="1:22" ht="25.5">
      <c r="A93" s="242" t="s">
        <v>1795</v>
      </c>
      <c r="B93" s="148"/>
      <c r="C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238"/>
      <c r="T93" s="342"/>
      <c r="U93" s="16"/>
      <c r="V93" s="135"/>
    </row>
    <row r="94" spans="1:22" ht="25.5">
      <c r="A94" s="245" t="s">
        <v>1140</v>
      </c>
      <c r="B94" s="148"/>
      <c r="C94" s="65"/>
      <c r="E94" s="65">
        <v>5624.4</v>
      </c>
      <c r="F94" s="65">
        <v>9838.7</v>
      </c>
      <c r="G94" s="65">
        <v>11776.4</v>
      </c>
      <c r="H94" s="65">
        <v>11050.9</v>
      </c>
      <c r="I94" s="65">
        <v>12986.5</v>
      </c>
      <c r="J94" s="65">
        <v>21971.4</v>
      </c>
      <c r="K94" s="65">
        <v>34824.5</v>
      </c>
      <c r="L94" s="65">
        <v>60600.3</v>
      </c>
      <c r="M94" s="65">
        <v>80631</v>
      </c>
      <c r="N94" s="65">
        <v>90733.8</v>
      </c>
      <c r="O94" s="65">
        <v>116605.9</v>
      </c>
      <c r="P94" s="65">
        <v>142259.9</v>
      </c>
      <c r="Q94" s="65">
        <v>224234.4</v>
      </c>
      <c r="R94" s="65">
        <v>338538.9</v>
      </c>
      <c r="S94" s="238">
        <v>399665.8</v>
      </c>
      <c r="T94" s="16">
        <v>325152.6</v>
      </c>
      <c r="U94" s="358">
        <v>303842.6</v>
      </c>
      <c r="V94" s="405">
        <v>379967.4</v>
      </c>
    </row>
    <row r="95" spans="1:22" ht="12.75">
      <c r="A95" s="245" t="s">
        <v>765</v>
      </c>
      <c r="B95" s="148"/>
      <c r="C95" s="65"/>
      <c r="E95" s="65">
        <v>360.4</v>
      </c>
      <c r="F95" s="65">
        <v>572</v>
      </c>
      <c r="G95" s="65">
        <v>646.4</v>
      </c>
      <c r="H95" s="65">
        <v>738.2</v>
      </c>
      <c r="I95" s="65">
        <v>575.2</v>
      </c>
      <c r="J95" s="65">
        <v>1391.2</v>
      </c>
      <c r="K95" s="65">
        <v>2184.7</v>
      </c>
      <c r="L95" s="65">
        <v>2404.4</v>
      </c>
      <c r="M95" s="65">
        <v>2980.2</v>
      </c>
      <c r="N95" s="65">
        <v>2264.4</v>
      </c>
      <c r="O95" s="65">
        <v>3114.4</v>
      </c>
      <c r="P95" s="65">
        <v>3102.4</v>
      </c>
      <c r="Q95" s="65">
        <v>4486.4</v>
      </c>
      <c r="R95" s="65">
        <v>4811</v>
      </c>
      <c r="S95" s="238">
        <v>5001.8</v>
      </c>
      <c r="T95" s="15">
        <v>4605</v>
      </c>
      <c r="U95" s="358">
        <v>5356.1</v>
      </c>
      <c r="V95" s="357">
        <v>7796.8</v>
      </c>
    </row>
    <row r="96" spans="1:22" ht="12.75">
      <c r="A96" s="245" t="s">
        <v>1859</v>
      </c>
      <c r="B96" s="148"/>
      <c r="C96" s="65"/>
      <c r="E96" s="65">
        <v>13941.3</v>
      </c>
      <c r="F96" s="65">
        <v>37970.7</v>
      </c>
      <c r="G96" s="65">
        <v>56652.7</v>
      </c>
      <c r="H96" s="65">
        <v>63949.2</v>
      </c>
      <c r="I96" s="65">
        <v>49072.6</v>
      </c>
      <c r="J96" s="65">
        <v>97152.3</v>
      </c>
      <c r="K96" s="65">
        <v>211380.5</v>
      </c>
      <c r="L96" s="65">
        <v>285145.1</v>
      </c>
      <c r="M96" s="65">
        <v>297904.5</v>
      </c>
      <c r="N96" s="65">
        <v>348683.9</v>
      </c>
      <c r="O96" s="65">
        <v>442039.3</v>
      </c>
      <c r="P96" s="65">
        <v>501903.6</v>
      </c>
      <c r="Q96" s="65">
        <v>690736.2</v>
      </c>
      <c r="R96" s="65">
        <v>929751</v>
      </c>
      <c r="S96" s="238">
        <v>1173676</v>
      </c>
      <c r="T96" s="15">
        <v>1111776.8</v>
      </c>
      <c r="U96" s="357">
        <v>1264050.6</v>
      </c>
      <c r="V96" s="357">
        <v>1573124.8</v>
      </c>
    </row>
    <row r="97" spans="1:22" ht="12.75">
      <c r="A97" s="246" t="s">
        <v>1407</v>
      </c>
      <c r="B97" s="148"/>
      <c r="C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238"/>
      <c r="T97" s="16"/>
      <c r="U97" s="16"/>
      <c r="V97" s="382"/>
    </row>
    <row r="98" spans="1:22" ht="25.5">
      <c r="A98" s="247" t="s">
        <v>1796</v>
      </c>
      <c r="B98" s="148"/>
      <c r="C98" s="65"/>
      <c r="E98" s="65">
        <v>12752.1</v>
      </c>
      <c r="F98" s="65">
        <v>34772.2</v>
      </c>
      <c r="G98" s="65">
        <v>52713.3</v>
      </c>
      <c r="H98" s="65">
        <v>59295.5</v>
      </c>
      <c r="I98" s="65">
        <v>44920.5</v>
      </c>
      <c r="J98" s="65">
        <v>88226.8</v>
      </c>
      <c r="K98" s="65">
        <v>195029</v>
      </c>
      <c r="L98" s="65">
        <v>262364.6</v>
      </c>
      <c r="M98" s="65">
        <v>273839.6</v>
      </c>
      <c r="N98" s="65">
        <v>315595</v>
      </c>
      <c r="O98" s="65">
        <v>401639.2</v>
      </c>
      <c r="P98" s="65">
        <v>447046.2</v>
      </c>
      <c r="Q98" s="65">
        <v>627241.6</v>
      </c>
      <c r="R98" s="65">
        <v>838356.8</v>
      </c>
      <c r="S98" s="238">
        <v>1067309</v>
      </c>
      <c r="T98" s="15">
        <v>1023825.5</v>
      </c>
      <c r="U98" s="357">
        <v>1157947.6</v>
      </c>
      <c r="V98" s="357">
        <v>1427960.6</v>
      </c>
    </row>
    <row r="99" spans="1:22" ht="25.5">
      <c r="A99" s="247" t="s">
        <v>1797</v>
      </c>
      <c r="B99" s="148"/>
      <c r="C99" s="65"/>
      <c r="E99" s="65">
        <v>1189.2</v>
      </c>
      <c r="F99" s="65">
        <v>3198.5</v>
      </c>
      <c r="G99" s="65">
        <v>3939.5</v>
      </c>
      <c r="H99" s="65">
        <v>4653.7</v>
      </c>
      <c r="I99" s="65">
        <v>4152</v>
      </c>
      <c r="J99" s="65">
        <v>8925.4</v>
      </c>
      <c r="K99" s="65">
        <v>16351.5</v>
      </c>
      <c r="L99" s="65">
        <v>22780.5</v>
      </c>
      <c r="M99" s="65">
        <v>24064.9</v>
      </c>
      <c r="N99" s="65">
        <v>33088.9</v>
      </c>
      <c r="O99" s="65">
        <v>40400</v>
      </c>
      <c r="P99" s="65">
        <v>54857.5</v>
      </c>
      <c r="Q99" s="65">
        <v>63494.5</v>
      </c>
      <c r="R99" s="65">
        <v>91394.2</v>
      </c>
      <c r="S99" s="238">
        <v>106367</v>
      </c>
      <c r="T99" s="16">
        <v>87951.3</v>
      </c>
      <c r="U99" s="357">
        <v>106103</v>
      </c>
      <c r="V99" s="357">
        <v>145164.2</v>
      </c>
    </row>
    <row r="100" spans="1:22" ht="12.75">
      <c r="A100" s="245" t="s">
        <v>1860</v>
      </c>
      <c r="B100" s="148"/>
      <c r="C100" s="65"/>
      <c r="E100" s="238">
        <v>15804</v>
      </c>
      <c r="F100" s="238">
        <v>39482.8</v>
      </c>
      <c r="G100" s="238">
        <v>53497.4</v>
      </c>
      <c r="H100" s="65">
        <v>55594.1</v>
      </c>
      <c r="I100" s="65">
        <v>60617.8</v>
      </c>
      <c r="J100" s="65">
        <v>121090</v>
      </c>
      <c r="K100" s="65">
        <v>190208.9</v>
      </c>
      <c r="L100" s="65">
        <v>239858.7</v>
      </c>
      <c r="M100" s="65">
        <v>280246</v>
      </c>
      <c r="N100" s="65">
        <v>341890.3</v>
      </c>
      <c r="O100" s="65">
        <v>470267</v>
      </c>
      <c r="P100" s="65">
        <v>593847.7</v>
      </c>
      <c r="Q100" s="65">
        <v>736961.8</v>
      </c>
      <c r="R100" s="65">
        <v>986416.1</v>
      </c>
      <c r="S100" s="238">
        <v>1317794.4</v>
      </c>
      <c r="T100" s="15">
        <v>1135689.3</v>
      </c>
      <c r="U100" s="357">
        <v>1207534.8</v>
      </c>
      <c r="V100" s="357">
        <v>1384600</v>
      </c>
    </row>
    <row r="101" spans="1:21" ht="12.75">
      <c r="A101" s="246" t="s">
        <v>141</v>
      </c>
      <c r="B101" s="148"/>
      <c r="C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238"/>
      <c r="T101" s="16"/>
      <c r="U101" s="342"/>
    </row>
    <row r="102" spans="1:22" ht="25.5">
      <c r="A102" s="247" t="s">
        <v>1538</v>
      </c>
      <c r="B102" s="148"/>
      <c r="C102" s="65"/>
      <c r="E102" s="65">
        <v>2946.5</v>
      </c>
      <c r="F102" s="65">
        <v>7683.6</v>
      </c>
      <c r="G102" s="65">
        <v>10812.3</v>
      </c>
      <c r="H102" s="65">
        <v>13104.1</v>
      </c>
      <c r="I102" s="65">
        <v>17231.1</v>
      </c>
      <c r="J102" s="65">
        <v>39608.2</v>
      </c>
      <c r="K102" s="65">
        <v>43899.2</v>
      </c>
      <c r="L102" s="65">
        <v>50531.7</v>
      </c>
      <c r="M102" s="65">
        <v>66679.2</v>
      </c>
      <c r="N102" s="65">
        <v>82229.7</v>
      </c>
      <c r="O102" s="65">
        <v>93329.9</v>
      </c>
      <c r="P102" s="65">
        <v>112635.1</v>
      </c>
      <c r="Q102" s="65">
        <v>128007.5</v>
      </c>
      <c r="R102" s="65">
        <v>169936.7</v>
      </c>
      <c r="S102" s="238">
        <v>194036.9</v>
      </c>
      <c r="T102" s="15">
        <v>157084.7</v>
      </c>
      <c r="U102" s="358">
        <v>176541.4</v>
      </c>
      <c r="V102" s="357">
        <v>180768.2</v>
      </c>
    </row>
    <row r="103" spans="1:22" ht="25.5">
      <c r="A103" s="247" t="s">
        <v>1539</v>
      </c>
      <c r="B103" s="148"/>
      <c r="C103" s="65"/>
      <c r="E103" s="65">
        <v>422.5</v>
      </c>
      <c r="F103" s="65">
        <v>695.7</v>
      </c>
      <c r="G103" s="65">
        <v>884.9</v>
      </c>
      <c r="H103" s="65">
        <v>869.1</v>
      </c>
      <c r="I103" s="65">
        <v>860.8</v>
      </c>
      <c r="J103" s="65">
        <v>1833.2</v>
      </c>
      <c r="K103" s="65">
        <v>1939.7</v>
      </c>
      <c r="L103" s="65">
        <v>2365.6</v>
      </c>
      <c r="M103" s="65">
        <v>3271.3</v>
      </c>
      <c r="N103" s="65">
        <v>2943.5</v>
      </c>
      <c r="O103" s="65">
        <v>4292</v>
      </c>
      <c r="P103" s="65">
        <v>3821.3</v>
      </c>
      <c r="Q103" s="65">
        <v>4536</v>
      </c>
      <c r="R103" s="65">
        <v>7317.7</v>
      </c>
      <c r="S103" s="238">
        <v>9309.9</v>
      </c>
      <c r="T103" s="16">
        <v>7921.4</v>
      </c>
      <c r="U103" s="358">
        <v>11334.5</v>
      </c>
      <c r="V103" s="357">
        <v>11056.1</v>
      </c>
    </row>
    <row r="104" spans="1:22" ht="25.5">
      <c r="A104" s="247" t="s">
        <v>1540</v>
      </c>
      <c r="B104" s="148"/>
      <c r="C104" s="65"/>
      <c r="E104" s="65">
        <v>52.5</v>
      </c>
      <c r="F104" s="65">
        <v>88.4</v>
      </c>
      <c r="G104" s="65">
        <v>112.8</v>
      </c>
      <c r="H104" s="65">
        <v>111.6</v>
      </c>
      <c r="I104" s="65">
        <v>109.8</v>
      </c>
      <c r="J104" s="65">
        <v>230</v>
      </c>
      <c r="K104" s="65">
        <v>247.7</v>
      </c>
      <c r="L104" s="65">
        <v>303.5</v>
      </c>
      <c r="M104" s="65">
        <v>575</v>
      </c>
      <c r="N104" s="65">
        <v>724.5</v>
      </c>
      <c r="O104" s="65">
        <v>1038.6</v>
      </c>
      <c r="P104" s="65">
        <v>1236.1</v>
      </c>
      <c r="Q104" s="65">
        <v>2214.3</v>
      </c>
      <c r="R104" s="65">
        <v>2456.8</v>
      </c>
      <c r="S104" s="238">
        <v>2328.1</v>
      </c>
      <c r="T104" s="16">
        <v>1600.6</v>
      </c>
      <c r="U104" s="357">
        <v>4196</v>
      </c>
      <c r="V104" s="357">
        <v>6087.6</v>
      </c>
    </row>
    <row r="105" spans="1:22" ht="25.5">
      <c r="A105" s="247" t="s">
        <v>1541</v>
      </c>
      <c r="B105" s="148"/>
      <c r="C105" s="65"/>
      <c r="E105" s="65">
        <v>432.7</v>
      </c>
      <c r="F105" s="65">
        <v>1283.8</v>
      </c>
      <c r="G105" s="65">
        <v>1446.7</v>
      </c>
      <c r="H105" s="65">
        <v>1429.4</v>
      </c>
      <c r="I105" s="65">
        <v>1519.4</v>
      </c>
      <c r="J105" s="65">
        <v>4308.2</v>
      </c>
      <c r="K105" s="65">
        <v>6932.8</v>
      </c>
      <c r="L105" s="65">
        <v>6487.9</v>
      </c>
      <c r="M105" s="65">
        <v>9006</v>
      </c>
      <c r="N105" s="65">
        <v>12709.6</v>
      </c>
      <c r="O105" s="65">
        <v>16336</v>
      </c>
      <c r="P105" s="65">
        <v>20544.2</v>
      </c>
      <c r="Q105" s="65">
        <v>20867.9</v>
      </c>
      <c r="R105" s="65">
        <v>28334.9</v>
      </c>
      <c r="S105" s="238">
        <v>48131.6</v>
      </c>
      <c r="T105" s="16">
        <v>28489.9</v>
      </c>
      <c r="U105" s="358">
        <v>27676.7</v>
      </c>
      <c r="V105" s="357">
        <v>52010.5</v>
      </c>
    </row>
    <row r="106" spans="1:22" ht="38.25">
      <c r="A106" s="247" t="s">
        <v>1542</v>
      </c>
      <c r="B106" s="148"/>
      <c r="C106" s="65"/>
      <c r="E106" s="65">
        <v>524.7</v>
      </c>
      <c r="F106" s="65">
        <v>1699.3</v>
      </c>
      <c r="G106" s="65">
        <v>1813</v>
      </c>
      <c r="H106" s="65">
        <v>1823.9</v>
      </c>
      <c r="I106" s="65">
        <v>2065.7</v>
      </c>
      <c r="J106" s="65">
        <v>5109.2</v>
      </c>
      <c r="K106" s="65">
        <v>9218.3</v>
      </c>
      <c r="L106" s="65">
        <v>9742.2</v>
      </c>
      <c r="M106" s="65">
        <v>13307.8</v>
      </c>
      <c r="N106" s="65">
        <v>17034.7</v>
      </c>
      <c r="O106" s="65">
        <v>22595.8</v>
      </c>
      <c r="P106" s="65">
        <v>26859.9</v>
      </c>
      <c r="Q106" s="65">
        <v>31960.1</v>
      </c>
      <c r="R106" s="65">
        <v>40277</v>
      </c>
      <c r="S106" s="238">
        <v>50669.1</v>
      </c>
      <c r="T106" s="16">
        <v>33940.5</v>
      </c>
      <c r="U106" s="357">
        <v>43058.2</v>
      </c>
      <c r="V106" s="357">
        <v>55079.7</v>
      </c>
    </row>
    <row r="107" spans="1:22" ht="25.5">
      <c r="A107" s="247" t="s">
        <v>1949</v>
      </c>
      <c r="B107" s="148"/>
      <c r="C107" s="148"/>
      <c r="E107" s="65">
        <v>1510.8</v>
      </c>
      <c r="F107" s="65">
        <v>3989.6</v>
      </c>
      <c r="G107" s="65">
        <v>5076.8</v>
      </c>
      <c r="H107" s="65">
        <v>4075.2</v>
      </c>
      <c r="I107" s="65">
        <v>4756.4</v>
      </c>
      <c r="J107" s="65">
        <v>6212.5</v>
      </c>
      <c r="K107" s="65">
        <v>21624.4</v>
      </c>
      <c r="L107" s="65">
        <v>27784.7</v>
      </c>
      <c r="M107" s="65">
        <v>31549.3</v>
      </c>
      <c r="N107" s="65">
        <v>32288.1</v>
      </c>
      <c r="O107" s="65">
        <v>40960.1</v>
      </c>
      <c r="P107" s="65">
        <v>51023.7</v>
      </c>
      <c r="Q107" s="65">
        <v>64599.5</v>
      </c>
      <c r="R107" s="65">
        <v>87761.3</v>
      </c>
      <c r="S107" s="238">
        <v>120993.5</v>
      </c>
      <c r="T107" s="16">
        <v>171041.5</v>
      </c>
      <c r="U107" s="357">
        <v>201280</v>
      </c>
      <c r="V107" s="357">
        <v>237258.6</v>
      </c>
    </row>
    <row r="108" spans="1:22" ht="12.75">
      <c r="A108" s="247" t="s">
        <v>1127</v>
      </c>
      <c r="B108" s="148"/>
      <c r="C108" s="148"/>
      <c r="E108" s="65">
        <v>1364.9</v>
      </c>
      <c r="F108" s="65">
        <v>3745.2</v>
      </c>
      <c r="G108" s="65">
        <v>5236.1</v>
      </c>
      <c r="H108" s="65">
        <v>5823.9</v>
      </c>
      <c r="I108" s="65">
        <v>5698.3</v>
      </c>
      <c r="J108" s="65">
        <v>9531.8</v>
      </c>
      <c r="K108" s="65">
        <v>15879.5</v>
      </c>
      <c r="L108" s="65">
        <v>23169.3</v>
      </c>
      <c r="M108" s="65">
        <v>24216.7</v>
      </c>
      <c r="N108" s="65">
        <v>29838.3</v>
      </c>
      <c r="O108" s="65">
        <v>36951</v>
      </c>
      <c r="P108" s="65">
        <v>56788.9</v>
      </c>
      <c r="Q108" s="65">
        <v>78378.1</v>
      </c>
      <c r="R108" s="65">
        <v>107163.2</v>
      </c>
      <c r="S108" s="238">
        <v>135567.3</v>
      </c>
      <c r="T108" s="16">
        <v>105927.1</v>
      </c>
      <c r="U108" s="358">
        <v>112861.1</v>
      </c>
      <c r="V108" s="357">
        <v>162461.7</v>
      </c>
    </row>
    <row r="109" spans="1:22" ht="25.5">
      <c r="A109" s="247" t="s">
        <v>1128</v>
      </c>
      <c r="B109" s="148"/>
      <c r="C109" s="148"/>
      <c r="E109" s="65">
        <v>317.4</v>
      </c>
      <c r="F109" s="65">
        <v>872.8</v>
      </c>
      <c r="G109" s="65">
        <v>1286</v>
      </c>
      <c r="H109" s="65">
        <v>1381.6</v>
      </c>
      <c r="I109" s="65">
        <v>1319.6</v>
      </c>
      <c r="J109" s="65">
        <v>2101.8</v>
      </c>
      <c r="K109" s="65">
        <v>3697.4</v>
      </c>
      <c r="L109" s="65">
        <v>5313.2</v>
      </c>
      <c r="M109" s="65">
        <v>5539.8</v>
      </c>
      <c r="N109" s="65">
        <v>8863.6</v>
      </c>
      <c r="O109" s="65">
        <v>13973.8</v>
      </c>
      <c r="P109" s="65">
        <v>16809.9</v>
      </c>
      <c r="Q109" s="65">
        <v>19388.6</v>
      </c>
      <c r="R109" s="65">
        <v>32289.1</v>
      </c>
      <c r="S109" s="238">
        <v>31533.3</v>
      </c>
      <c r="T109" s="16">
        <v>27497.7</v>
      </c>
      <c r="U109" s="358">
        <v>27486.4</v>
      </c>
      <c r="V109" s="357">
        <v>31884.1</v>
      </c>
    </row>
    <row r="110" spans="1:22" ht="38.25">
      <c r="A110" s="247" t="s">
        <v>1129</v>
      </c>
      <c r="B110" s="148"/>
      <c r="C110" s="148"/>
      <c r="E110" s="238">
        <v>1137.6</v>
      </c>
      <c r="F110" s="238">
        <v>2743.9</v>
      </c>
      <c r="G110" s="65">
        <v>3189.9</v>
      </c>
      <c r="H110" s="65">
        <v>3137.5</v>
      </c>
      <c r="I110" s="65">
        <v>2396.4</v>
      </c>
      <c r="J110" s="65">
        <v>5575.7</v>
      </c>
      <c r="K110" s="65">
        <v>9737.2</v>
      </c>
      <c r="L110" s="65">
        <v>12843.2</v>
      </c>
      <c r="M110" s="65">
        <v>17605.8</v>
      </c>
      <c r="N110" s="65">
        <v>20308</v>
      </c>
      <c r="O110" s="65">
        <v>34117.3</v>
      </c>
      <c r="P110" s="65">
        <v>47226.3</v>
      </c>
      <c r="Q110" s="65">
        <v>51773.8</v>
      </c>
      <c r="R110" s="65">
        <v>93087.4</v>
      </c>
      <c r="S110" s="238">
        <v>150886.4</v>
      </c>
      <c r="T110" s="15">
        <v>113025</v>
      </c>
      <c r="U110" s="358">
        <v>122715.7</v>
      </c>
      <c r="V110" s="357">
        <v>122837</v>
      </c>
    </row>
    <row r="111" spans="1:22" ht="38.25">
      <c r="A111" s="247" t="s">
        <v>1130</v>
      </c>
      <c r="B111" s="148"/>
      <c r="C111" s="148"/>
      <c r="E111" s="65">
        <v>2550.1</v>
      </c>
      <c r="F111" s="65">
        <v>7027.6</v>
      </c>
      <c r="G111" s="65">
        <v>9187.3</v>
      </c>
      <c r="H111" s="65">
        <v>9423.9</v>
      </c>
      <c r="I111" s="65">
        <v>10316.8</v>
      </c>
      <c r="J111" s="65">
        <v>20041.4</v>
      </c>
      <c r="K111" s="65">
        <v>35856.9</v>
      </c>
      <c r="L111" s="65">
        <v>49025</v>
      </c>
      <c r="M111" s="65">
        <v>47171.7</v>
      </c>
      <c r="N111" s="65">
        <v>62337.7</v>
      </c>
      <c r="O111" s="65">
        <v>100915.8</v>
      </c>
      <c r="P111" s="65">
        <v>137192.8</v>
      </c>
      <c r="Q111" s="65">
        <v>174397.8</v>
      </c>
      <c r="R111" s="65">
        <v>205552.2</v>
      </c>
      <c r="S111" s="238">
        <v>290071.6</v>
      </c>
      <c r="T111" s="16">
        <v>241771.2</v>
      </c>
      <c r="U111" s="358">
        <v>216169.3</v>
      </c>
      <c r="V111" s="357">
        <v>229076.8</v>
      </c>
    </row>
    <row r="112" spans="1:22" ht="25.5">
      <c r="A112" s="246" t="s">
        <v>1259</v>
      </c>
      <c r="B112" s="148"/>
      <c r="C112" s="148"/>
      <c r="E112" s="65">
        <v>2423</v>
      </c>
      <c r="F112" s="65">
        <v>6594.6</v>
      </c>
      <c r="G112" s="65">
        <v>8357.4</v>
      </c>
      <c r="H112" s="65">
        <v>8742.5</v>
      </c>
      <c r="I112" s="65">
        <v>9220.1</v>
      </c>
      <c r="J112" s="65">
        <v>18108.7</v>
      </c>
      <c r="K112" s="65">
        <v>32237.9</v>
      </c>
      <c r="L112" s="65">
        <v>43821.6</v>
      </c>
      <c r="M112" s="65">
        <v>42946.1</v>
      </c>
      <c r="N112" s="65">
        <v>54245.7</v>
      </c>
      <c r="O112" s="65">
        <v>90824.1</v>
      </c>
      <c r="P112" s="65">
        <v>122883.6</v>
      </c>
      <c r="Q112" s="65">
        <v>159181.6</v>
      </c>
      <c r="R112" s="65">
        <v>183443.1</v>
      </c>
      <c r="S112" s="238">
        <v>259280.4</v>
      </c>
      <c r="T112" s="16">
        <v>219185.2</v>
      </c>
      <c r="U112" s="358">
        <v>185780.9</v>
      </c>
      <c r="V112" s="357">
        <v>203497.3</v>
      </c>
    </row>
    <row r="113" spans="1:22" ht="28.5">
      <c r="A113" s="247" t="s">
        <v>1950</v>
      </c>
      <c r="B113" s="148"/>
      <c r="C113" s="148"/>
      <c r="E113" s="65">
        <v>726.4</v>
      </c>
      <c r="F113" s="65">
        <v>1758.7</v>
      </c>
      <c r="G113" s="65">
        <v>3088.1</v>
      </c>
      <c r="H113" s="65">
        <v>2750.1</v>
      </c>
      <c r="I113" s="65">
        <v>2631.7</v>
      </c>
      <c r="J113" s="65">
        <v>5110.9</v>
      </c>
      <c r="K113" s="65">
        <v>8806</v>
      </c>
      <c r="L113" s="65">
        <v>11532.2</v>
      </c>
      <c r="M113" s="65">
        <v>12212.5</v>
      </c>
      <c r="N113" s="65">
        <v>16206.1</v>
      </c>
      <c r="O113" s="65">
        <v>29071.5</v>
      </c>
      <c r="P113" s="65">
        <v>31922.2</v>
      </c>
      <c r="Q113" s="65">
        <v>46584.4</v>
      </c>
      <c r="R113" s="65">
        <v>58685.3</v>
      </c>
      <c r="S113" s="238">
        <v>75310.9</v>
      </c>
      <c r="T113" s="16">
        <v>55233.6</v>
      </c>
      <c r="U113" s="358">
        <v>61987.3</v>
      </c>
      <c r="V113" s="357">
        <v>59824.1</v>
      </c>
    </row>
    <row r="114" spans="1:22" ht="51">
      <c r="A114" s="247" t="s">
        <v>1026</v>
      </c>
      <c r="B114" s="148"/>
      <c r="C114" s="148"/>
      <c r="E114" s="65">
        <v>840.3</v>
      </c>
      <c r="F114" s="65">
        <v>1832.3</v>
      </c>
      <c r="G114" s="65">
        <v>2379.2</v>
      </c>
      <c r="H114" s="65">
        <v>2439.9</v>
      </c>
      <c r="I114" s="65">
        <v>2485.8</v>
      </c>
      <c r="J114" s="65">
        <v>4613.2</v>
      </c>
      <c r="K114" s="65">
        <v>6934.1</v>
      </c>
      <c r="L114" s="65">
        <v>9694.3</v>
      </c>
      <c r="M114" s="65">
        <v>10941.8</v>
      </c>
      <c r="N114" s="65">
        <v>13705.2</v>
      </c>
      <c r="O114" s="65">
        <v>16341.1</v>
      </c>
      <c r="P114" s="65">
        <v>19589.5</v>
      </c>
      <c r="Q114" s="65">
        <v>22851</v>
      </c>
      <c r="R114" s="65">
        <v>32553.7</v>
      </c>
      <c r="S114" s="238">
        <v>40810.6</v>
      </c>
      <c r="T114" s="16">
        <v>33446.8</v>
      </c>
      <c r="U114" s="358">
        <v>35123.1</v>
      </c>
      <c r="V114" s="357">
        <v>40677.7</v>
      </c>
    </row>
    <row r="115" spans="1:22" ht="25.5">
      <c r="A115" s="247" t="s">
        <v>1027</v>
      </c>
      <c r="B115" s="148"/>
      <c r="C115" s="148"/>
      <c r="E115" s="65">
        <v>2332.9</v>
      </c>
      <c r="F115" s="65">
        <v>4349.5</v>
      </c>
      <c r="G115" s="65">
        <v>6995.6</v>
      </c>
      <c r="H115" s="65">
        <v>6958.5</v>
      </c>
      <c r="I115" s="65">
        <v>7109.3</v>
      </c>
      <c r="J115" s="65">
        <v>11985.7</v>
      </c>
      <c r="K115" s="65">
        <v>16438.9</v>
      </c>
      <c r="L115" s="65">
        <v>19221</v>
      </c>
      <c r="M115" s="65">
        <v>24726.9</v>
      </c>
      <c r="N115" s="65">
        <v>27799.8</v>
      </c>
      <c r="O115" s="65">
        <v>34601.1</v>
      </c>
      <c r="P115" s="65">
        <v>34059.3</v>
      </c>
      <c r="Q115" s="65">
        <v>45002.8</v>
      </c>
      <c r="R115" s="65">
        <v>68075.5</v>
      </c>
      <c r="S115" s="238">
        <v>97800.6</v>
      </c>
      <c r="T115" s="16">
        <v>92177.5</v>
      </c>
      <c r="U115" s="357">
        <v>100992.2</v>
      </c>
      <c r="V115" s="357">
        <v>120183.6</v>
      </c>
    </row>
    <row r="116" spans="1:21" ht="12.75">
      <c r="A116" s="248" t="s">
        <v>2241</v>
      </c>
      <c r="B116" s="148"/>
      <c r="C116" s="148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238"/>
      <c r="T116" s="16"/>
      <c r="U116" s="204"/>
    </row>
    <row r="117" spans="1:22" ht="25.5">
      <c r="A117" s="246" t="s">
        <v>1028</v>
      </c>
      <c r="B117" s="148"/>
      <c r="C117" s="148"/>
      <c r="E117" s="65">
        <v>1553.4</v>
      </c>
      <c r="F117" s="65">
        <v>2830.3</v>
      </c>
      <c r="G117" s="65">
        <v>4979.4</v>
      </c>
      <c r="H117" s="65">
        <v>4848.4</v>
      </c>
      <c r="I117" s="65">
        <v>4986.1</v>
      </c>
      <c r="J117" s="65">
        <v>8195.1</v>
      </c>
      <c r="K117" s="65">
        <v>9935.7</v>
      </c>
      <c r="L117" s="65">
        <v>11105.5</v>
      </c>
      <c r="M117" s="65">
        <v>15951.6</v>
      </c>
      <c r="N117" s="65">
        <v>15243.1</v>
      </c>
      <c r="O117" s="65">
        <v>20751.1</v>
      </c>
      <c r="P117" s="65">
        <v>19341.6</v>
      </c>
      <c r="Q117" s="65">
        <v>22784.9</v>
      </c>
      <c r="R117" s="65">
        <v>40229.8</v>
      </c>
      <c r="S117" s="238">
        <v>64745.3</v>
      </c>
      <c r="T117" s="16">
        <v>54566.6</v>
      </c>
      <c r="U117" s="357">
        <v>57271</v>
      </c>
      <c r="V117" s="357">
        <v>61979.5</v>
      </c>
    </row>
    <row r="118" spans="1:22" ht="38.25">
      <c r="A118" s="246" t="s">
        <v>1951</v>
      </c>
      <c r="B118" s="148"/>
      <c r="C118" s="148"/>
      <c r="E118" s="65">
        <v>779.5</v>
      </c>
      <c r="F118" s="65">
        <v>1519.2</v>
      </c>
      <c r="G118" s="65">
        <v>2016.1</v>
      </c>
      <c r="H118" s="65">
        <v>2110.1</v>
      </c>
      <c r="I118" s="65">
        <v>2123.2</v>
      </c>
      <c r="J118" s="65">
        <v>3790.7</v>
      </c>
      <c r="K118" s="65">
        <v>6503.2</v>
      </c>
      <c r="L118" s="65">
        <v>8115.5</v>
      </c>
      <c r="M118" s="65">
        <v>8775.3</v>
      </c>
      <c r="N118" s="65">
        <v>12556.7</v>
      </c>
      <c r="O118" s="65">
        <v>13850</v>
      </c>
      <c r="P118" s="65">
        <v>14717.7</v>
      </c>
      <c r="Q118" s="65">
        <v>22217.9</v>
      </c>
      <c r="R118" s="65">
        <v>27845.7</v>
      </c>
      <c r="S118" s="238">
        <v>33055.3</v>
      </c>
      <c r="T118" s="15">
        <v>37611</v>
      </c>
      <c r="U118" s="358">
        <v>43721.2</v>
      </c>
      <c r="V118" s="357">
        <v>58204.1</v>
      </c>
    </row>
    <row r="119" spans="1:22" ht="25.5">
      <c r="A119" s="245" t="s">
        <v>2227</v>
      </c>
      <c r="B119" s="148"/>
      <c r="C119" s="148"/>
      <c r="E119" s="65">
        <v>8119.6</v>
      </c>
      <c r="F119" s="65">
        <v>20322.5</v>
      </c>
      <c r="G119" s="65">
        <v>31713.9</v>
      </c>
      <c r="H119" s="65">
        <v>38637.1</v>
      </c>
      <c r="I119" s="65">
        <v>37334.4</v>
      </c>
      <c r="J119" s="65">
        <v>45854.1</v>
      </c>
      <c r="K119" s="65">
        <v>69848.2</v>
      </c>
      <c r="L119" s="65">
        <v>83371.9</v>
      </c>
      <c r="M119" s="65">
        <v>102949.8</v>
      </c>
      <c r="N119" s="65">
        <v>143500.6</v>
      </c>
      <c r="O119" s="65">
        <v>197746.9</v>
      </c>
      <c r="P119" s="65">
        <v>244078.8</v>
      </c>
      <c r="Q119" s="65">
        <v>298149.5</v>
      </c>
      <c r="R119" s="65">
        <v>465716.7</v>
      </c>
      <c r="S119" s="238">
        <v>617042.3</v>
      </c>
      <c r="T119" s="16">
        <v>684081.6</v>
      </c>
      <c r="U119" s="357">
        <v>818807.7</v>
      </c>
      <c r="V119" s="357">
        <v>1015656.2</v>
      </c>
    </row>
    <row r="120" spans="1:22" ht="12.75">
      <c r="A120" s="245" t="s">
        <v>612</v>
      </c>
      <c r="B120" s="148"/>
      <c r="C120" s="148"/>
      <c r="E120" s="65">
        <v>5240.7</v>
      </c>
      <c r="F120" s="65">
        <v>12098.7</v>
      </c>
      <c r="G120" s="65">
        <v>21473</v>
      </c>
      <c r="H120" s="65">
        <v>25191.8</v>
      </c>
      <c r="I120" s="65">
        <v>28118.6</v>
      </c>
      <c r="J120" s="65">
        <v>46408</v>
      </c>
      <c r="K120" s="65">
        <v>74918.7</v>
      </c>
      <c r="L120" s="65">
        <v>78978.3</v>
      </c>
      <c r="M120" s="65">
        <v>95638.4</v>
      </c>
      <c r="N120" s="65">
        <v>106711.9</v>
      </c>
      <c r="O120" s="65">
        <v>99592.2</v>
      </c>
      <c r="P120" s="65">
        <v>129450.7</v>
      </c>
      <c r="Q120" s="65">
        <v>176218.7</v>
      </c>
      <c r="R120" s="65">
        <v>266409.8</v>
      </c>
      <c r="S120" s="238">
        <v>399776.1</v>
      </c>
      <c r="T120" s="15">
        <v>289803.4</v>
      </c>
      <c r="U120" s="357">
        <v>342094.5</v>
      </c>
      <c r="V120" s="357">
        <v>337012.8</v>
      </c>
    </row>
    <row r="121" spans="1:22" ht="51">
      <c r="A121" s="245" t="s">
        <v>613</v>
      </c>
      <c r="B121" s="148"/>
      <c r="C121" s="148"/>
      <c r="E121" s="65">
        <v>1676.9</v>
      </c>
      <c r="F121" s="65">
        <v>5163.2</v>
      </c>
      <c r="G121" s="65">
        <v>7978</v>
      </c>
      <c r="H121" s="65">
        <v>8623</v>
      </c>
      <c r="I121" s="65">
        <v>9784.2</v>
      </c>
      <c r="J121" s="65">
        <v>15535.1</v>
      </c>
      <c r="K121" s="65">
        <v>30982.9</v>
      </c>
      <c r="L121" s="65">
        <v>42923.4</v>
      </c>
      <c r="M121" s="65">
        <v>62871.6</v>
      </c>
      <c r="N121" s="65">
        <v>76981.7</v>
      </c>
      <c r="O121" s="65">
        <v>99619.4</v>
      </c>
      <c r="P121" s="65">
        <v>129148.1</v>
      </c>
      <c r="Q121" s="65">
        <v>166532.4</v>
      </c>
      <c r="R121" s="65">
        <v>289979.3</v>
      </c>
      <c r="S121" s="238">
        <v>323529.3</v>
      </c>
      <c r="T121" s="15">
        <v>263088</v>
      </c>
      <c r="U121" s="357">
        <v>336891.2</v>
      </c>
      <c r="V121" s="357">
        <v>342009.4</v>
      </c>
    </row>
    <row r="122" spans="1:21" ht="12.75">
      <c r="A122" s="246" t="s">
        <v>141</v>
      </c>
      <c r="B122" s="148"/>
      <c r="C122" s="148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238"/>
      <c r="T122" s="16"/>
      <c r="U122" s="204"/>
    </row>
    <row r="123" spans="1:22" ht="51">
      <c r="A123" s="247" t="s">
        <v>1425</v>
      </c>
      <c r="B123" s="148"/>
      <c r="C123" s="148"/>
      <c r="E123" s="65">
        <v>147.7</v>
      </c>
      <c r="F123" s="65">
        <v>407.3</v>
      </c>
      <c r="G123" s="65">
        <v>654.7</v>
      </c>
      <c r="H123" s="65">
        <v>699.5</v>
      </c>
      <c r="I123" s="65">
        <v>810</v>
      </c>
      <c r="J123" s="65">
        <v>1273.5</v>
      </c>
      <c r="K123" s="65">
        <v>2332.5</v>
      </c>
      <c r="L123" s="65">
        <v>3189.1</v>
      </c>
      <c r="M123" s="65">
        <v>4850.7</v>
      </c>
      <c r="N123" s="65">
        <v>5806.6</v>
      </c>
      <c r="O123" s="65">
        <v>6651.5</v>
      </c>
      <c r="P123" s="65">
        <v>14026.2</v>
      </c>
      <c r="Q123" s="65">
        <v>20771.9</v>
      </c>
      <c r="R123" s="65">
        <v>38311.3</v>
      </c>
      <c r="S123" s="238">
        <v>57814.8</v>
      </c>
      <c r="T123" s="16">
        <v>40129.5</v>
      </c>
      <c r="U123" s="358">
        <v>49809.2</v>
      </c>
      <c r="V123" s="357">
        <v>46479.5</v>
      </c>
    </row>
    <row r="124" spans="1:22" ht="51">
      <c r="A124" s="247" t="s">
        <v>1952</v>
      </c>
      <c r="B124" s="148"/>
      <c r="C124" s="148"/>
      <c r="E124" s="65">
        <v>1108</v>
      </c>
      <c r="F124" s="65">
        <v>3429.9</v>
      </c>
      <c r="G124" s="65">
        <v>5221.8</v>
      </c>
      <c r="H124" s="65">
        <v>5645.2</v>
      </c>
      <c r="I124" s="65">
        <v>6232.7</v>
      </c>
      <c r="J124" s="65">
        <v>9965.4</v>
      </c>
      <c r="K124" s="65">
        <v>20471.1</v>
      </c>
      <c r="L124" s="65">
        <v>28222.9</v>
      </c>
      <c r="M124" s="65">
        <v>40267.3</v>
      </c>
      <c r="N124" s="65">
        <v>48501.2</v>
      </c>
      <c r="O124" s="65">
        <v>65891.3</v>
      </c>
      <c r="P124" s="65">
        <v>75007.6</v>
      </c>
      <c r="Q124" s="65">
        <v>79282</v>
      </c>
      <c r="R124" s="65">
        <v>150774</v>
      </c>
      <c r="S124" s="238">
        <v>134697</v>
      </c>
      <c r="T124" s="16">
        <v>120604.7</v>
      </c>
      <c r="U124" s="357">
        <v>143274.1</v>
      </c>
      <c r="V124" s="357">
        <v>146143.8</v>
      </c>
    </row>
    <row r="125" spans="1:22" ht="63.75">
      <c r="A125" s="247" t="s">
        <v>1283</v>
      </c>
      <c r="B125" s="148"/>
      <c r="C125" s="148"/>
      <c r="E125" s="65">
        <v>421.2</v>
      </c>
      <c r="F125" s="65">
        <v>1326</v>
      </c>
      <c r="G125" s="65">
        <v>2101.4</v>
      </c>
      <c r="H125" s="65">
        <v>2278.3</v>
      </c>
      <c r="I125" s="65">
        <v>2741.5</v>
      </c>
      <c r="J125" s="65">
        <v>4296.3</v>
      </c>
      <c r="K125" s="65">
        <v>8179.2</v>
      </c>
      <c r="L125" s="65">
        <v>11511.5</v>
      </c>
      <c r="M125" s="65">
        <v>17753.6</v>
      </c>
      <c r="N125" s="65">
        <v>22674</v>
      </c>
      <c r="O125" s="65">
        <v>27076.6</v>
      </c>
      <c r="P125" s="65">
        <v>40114.2</v>
      </c>
      <c r="Q125" s="65">
        <v>66478.5</v>
      </c>
      <c r="R125" s="65">
        <v>100894.2</v>
      </c>
      <c r="S125" s="238">
        <v>131017.5</v>
      </c>
      <c r="T125" s="15">
        <v>102353.9</v>
      </c>
      <c r="U125" s="357">
        <v>143807.9</v>
      </c>
      <c r="V125" s="357">
        <v>149386.1</v>
      </c>
    </row>
    <row r="126" spans="1:22" ht="12.75">
      <c r="A126" s="245" t="s">
        <v>614</v>
      </c>
      <c r="B126" s="148"/>
      <c r="C126" s="148"/>
      <c r="E126" s="65">
        <v>955.5</v>
      </c>
      <c r="F126" s="65">
        <v>2100.7</v>
      </c>
      <c r="G126" s="65">
        <v>2738.5</v>
      </c>
      <c r="H126" s="65">
        <v>3335.8</v>
      </c>
      <c r="I126" s="65">
        <v>3870.1</v>
      </c>
      <c r="J126" s="65">
        <v>5302.8</v>
      </c>
      <c r="K126" s="65">
        <v>9293.3</v>
      </c>
      <c r="L126" s="65">
        <v>10838.1</v>
      </c>
      <c r="M126" s="65">
        <v>11839.4</v>
      </c>
      <c r="N126" s="65">
        <v>8920.5</v>
      </c>
      <c r="O126" s="65">
        <v>9899.6</v>
      </c>
      <c r="P126" s="65">
        <v>12929.7</v>
      </c>
      <c r="Q126" s="65">
        <v>19347.4</v>
      </c>
      <c r="R126" s="65">
        <v>32989.6</v>
      </c>
      <c r="S126" s="238">
        <v>39918.2</v>
      </c>
      <c r="T126" s="16">
        <v>38715.5</v>
      </c>
      <c r="U126" s="357">
        <v>46906.5</v>
      </c>
      <c r="V126" s="357">
        <v>54169.4</v>
      </c>
    </row>
    <row r="127" spans="1:22" ht="12.75">
      <c r="A127" s="245" t="s">
        <v>615</v>
      </c>
      <c r="B127" s="148"/>
      <c r="C127" s="148"/>
      <c r="E127" s="238">
        <v>12271.1</v>
      </c>
      <c r="F127" s="238">
        <v>33709.5</v>
      </c>
      <c r="G127" s="238">
        <v>53110.4</v>
      </c>
      <c r="H127" s="238">
        <v>65622.8</v>
      </c>
      <c r="I127" s="238">
        <v>60173.8</v>
      </c>
      <c r="J127" s="238">
        <v>125010</v>
      </c>
      <c r="K127" s="238">
        <v>246655.4</v>
      </c>
      <c r="L127" s="238">
        <v>333546.9</v>
      </c>
      <c r="M127" s="238">
        <v>325979.6</v>
      </c>
      <c r="N127" s="238">
        <v>487840.1</v>
      </c>
      <c r="O127" s="238">
        <v>649710.2</v>
      </c>
      <c r="P127" s="238">
        <v>884808.7</v>
      </c>
      <c r="Q127" s="65">
        <v>1116694.9</v>
      </c>
      <c r="R127" s="65">
        <v>1488529.7</v>
      </c>
      <c r="S127" s="238">
        <v>2023638</v>
      </c>
      <c r="T127" s="15">
        <v>2118340.2</v>
      </c>
      <c r="U127" s="357">
        <v>2336781.4</v>
      </c>
      <c r="V127" s="357">
        <v>2987609</v>
      </c>
    </row>
    <row r="128" spans="1:22" ht="12.75">
      <c r="A128" s="247" t="s">
        <v>1286</v>
      </c>
      <c r="B128" s="148"/>
      <c r="C128" s="148"/>
      <c r="E128" s="65">
        <v>1053.1</v>
      </c>
      <c r="F128" s="65">
        <v>3813.7</v>
      </c>
      <c r="G128" s="65">
        <v>7125.4</v>
      </c>
      <c r="H128" s="65">
        <v>11589.8</v>
      </c>
      <c r="I128" s="65">
        <v>14472.4</v>
      </c>
      <c r="J128" s="65">
        <v>21993.3</v>
      </c>
      <c r="K128" s="65">
        <v>31099.1</v>
      </c>
      <c r="L128" s="65">
        <v>45082.7</v>
      </c>
      <c r="M128" s="65">
        <v>59897.5</v>
      </c>
      <c r="N128" s="65">
        <v>104622.7</v>
      </c>
      <c r="O128" s="65">
        <v>155692.9</v>
      </c>
      <c r="P128" s="65">
        <v>196109.7</v>
      </c>
      <c r="Q128" s="65">
        <v>214581.6</v>
      </c>
      <c r="R128" s="65">
        <v>248914</v>
      </c>
      <c r="S128" s="238">
        <v>279028.4</v>
      </c>
      <c r="T128" s="15">
        <v>223956</v>
      </c>
      <c r="U128" s="357">
        <v>265705.6</v>
      </c>
      <c r="V128" s="357">
        <v>314821</v>
      </c>
    </row>
    <row r="129" spans="1:22" ht="12.75">
      <c r="A129" s="245" t="s">
        <v>2148</v>
      </c>
      <c r="B129" s="148"/>
      <c r="C129" s="148"/>
      <c r="E129" s="65">
        <v>2749.8</v>
      </c>
      <c r="F129" s="65">
        <v>6711</v>
      </c>
      <c r="G129" s="65">
        <v>10798.7</v>
      </c>
      <c r="H129" s="65">
        <v>11235</v>
      </c>
      <c r="I129" s="65">
        <v>13794.3</v>
      </c>
      <c r="J129" s="65">
        <v>10963.4</v>
      </c>
      <c r="K129" s="65">
        <v>9395.5</v>
      </c>
      <c r="L129" s="65">
        <v>11801.1</v>
      </c>
      <c r="M129" s="65">
        <v>17549.3</v>
      </c>
      <c r="N129" s="65">
        <v>26582.5</v>
      </c>
      <c r="O129" s="65">
        <v>39831.7</v>
      </c>
      <c r="P129" s="65">
        <v>49380.3</v>
      </c>
      <c r="Q129" s="65">
        <v>53331.2</v>
      </c>
      <c r="R129" s="65">
        <v>87297.8</v>
      </c>
      <c r="S129" s="238">
        <v>98184.1</v>
      </c>
      <c r="T129" s="16">
        <v>100682.2</v>
      </c>
      <c r="U129" s="357">
        <v>119730.1</v>
      </c>
      <c r="V129" s="357">
        <v>174079.1</v>
      </c>
    </row>
    <row r="130" spans="1:22" ht="38.25">
      <c r="A130" s="245" t="s">
        <v>617</v>
      </c>
      <c r="B130" s="148"/>
      <c r="C130" s="148"/>
      <c r="E130" s="65">
        <v>28280.7</v>
      </c>
      <c r="F130" s="65">
        <v>67470.5</v>
      </c>
      <c r="G130" s="65">
        <v>84013.7</v>
      </c>
      <c r="H130" s="65">
        <v>77441.2</v>
      </c>
      <c r="I130" s="65">
        <v>76775.8</v>
      </c>
      <c r="J130" s="65">
        <v>111365.9</v>
      </c>
      <c r="K130" s="65">
        <v>177400.1</v>
      </c>
      <c r="L130" s="65">
        <v>221326.6</v>
      </c>
      <c r="M130" s="65">
        <v>319723.4</v>
      </c>
      <c r="N130" s="65">
        <v>385684.9</v>
      </c>
      <c r="O130" s="65">
        <v>495122</v>
      </c>
      <c r="P130" s="65">
        <v>607493.8</v>
      </c>
      <c r="Q130" s="65">
        <v>804176.9</v>
      </c>
      <c r="R130" s="65">
        <v>1228389.5</v>
      </c>
      <c r="S130" s="238">
        <v>1618212.8</v>
      </c>
      <c r="T130" s="15">
        <v>1224148.7</v>
      </c>
      <c r="U130" s="357">
        <v>1637943.9</v>
      </c>
      <c r="V130" s="357">
        <v>1634870.1</v>
      </c>
    </row>
    <row r="131" spans="1:22" ht="25.5">
      <c r="A131" s="247" t="s">
        <v>1953</v>
      </c>
      <c r="B131" s="148"/>
      <c r="C131" s="148"/>
      <c r="E131" s="65">
        <v>588.6</v>
      </c>
      <c r="F131" s="65">
        <v>1074.4</v>
      </c>
      <c r="G131" s="65">
        <v>1287.1</v>
      </c>
      <c r="H131" s="65">
        <v>1943.8</v>
      </c>
      <c r="I131" s="65">
        <v>1832.8</v>
      </c>
      <c r="J131" s="65">
        <v>3436.4</v>
      </c>
      <c r="K131" s="65">
        <v>5773.4</v>
      </c>
      <c r="L131" s="65">
        <v>8132.2</v>
      </c>
      <c r="M131" s="65">
        <v>11882.7</v>
      </c>
      <c r="N131" s="65">
        <v>15106.2</v>
      </c>
      <c r="O131" s="65">
        <v>17151.7</v>
      </c>
      <c r="P131" s="65">
        <v>19409.5</v>
      </c>
      <c r="Q131" s="65">
        <v>24396.8</v>
      </c>
      <c r="R131" s="65">
        <v>28722.1</v>
      </c>
      <c r="S131" s="238">
        <v>39942.7</v>
      </c>
      <c r="T131" s="16">
        <v>56381.2</v>
      </c>
      <c r="U131" s="357">
        <v>68861.9</v>
      </c>
      <c r="V131" s="357">
        <v>83273.8</v>
      </c>
    </row>
    <row r="132" spans="1:22" ht="37.5" customHeight="1">
      <c r="A132" s="245" t="s">
        <v>1275</v>
      </c>
      <c r="B132" s="148"/>
      <c r="C132" s="148"/>
      <c r="E132" s="65">
        <v>3315.6</v>
      </c>
      <c r="F132" s="65">
        <v>8582.9</v>
      </c>
      <c r="G132" s="65">
        <v>13246</v>
      </c>
      <c r="H132" s="65">
        <v>13562.6</v>
      </c>
      <c r="I132" s="65">
        <v>16680.4</v>
      </c>
      <c r="J132" s="65">
        <v>12798.8</v>
      </c>
      <c r="K132" s="65">
        <v>17477.6</v>
      </c>
      <c r="L132" s="65">
        <v>22017.9</v>
      </c>
      <c r="M132" s="65">
        <v>35506.2</v>
      </c>
      <c r="N132" s="65">
        <v>35073.3</v>
      </c>
      <c r="O132" s="65">
        <v>49882.3</v>
      </c>
      <c r="P132" s="65">
        <v>57031.9</v>
      </c>
      <c r="Q132" s="65">
        <v>81791.7</v>
      </c>
      <c r="R132" s="65">
        <v>111758.7</v>
      </c>
      <c r="S132" s="238">
        <v>144570.2</v>
      </c>
      <c r="T132" s="16">
        <v>138219.7</v>
      </c>
      <c r="U132" s="357">
        <v>125939.6</v>
      </c>
      <c r="V132" s="357">
        <v>166732.8</v>
      </c>
    </row>
    <row r="133" spans="1:22" ht="12.75">
      <c r="A133" s="245" t="s">
        <v>447</v>
      </c>
      <c r="B133" s="148"/>
      <c r="C133" s="148"/>
      <c r="E133" s="65">
        <v>2424.5</v>
      </c>
      <c r="F133" s="65">
        <v>4835.2</v>
      </c>
      <c r="G133" s="65">
        <v>5585.4</v>
      </c>
      <c r="H133" s="65">
        <v>6231.8</v>
      </c>
      <c r="I133" s="65">
        <v>7201.4</v>
      </c>
      <c r="J133" s="65">
        <v>10378.7</v>
      </c>
      <c r="K133" s="65">
        <v>15583.8</v>
      </c>
      <c r="L133" s="65">
        <v>21930.1</v>
      </c>
      <c r="M133" s="65">
        <v>25998.2</v>
      </c>
      <c r="N133" s="65">
        <v>31196.6</v>
      </c>
      <c r="O133" s="65">
        <v>51097.9</v>
      </c>
      <c r="P133" s="65">
        <v>68815.1</v>
      </c>
      <c r="Q133" s="65">
        <v>100572.5</v>
      </c>
      <c r="R133" s="65">
        <v>144623.1</v>
      </c>
      <c r="S133" s="238">
        <v>170576.9</v>
      </c>
      <c r="T133" s="16">
        <v>140627.6</v>
      </c>
      <c r="U133" s="357">
        <v>163687.6</v>
      </c>
      <c r="V133" s="357">
        <v>197578.5</v>
      </c>
    </row>
    <row r="134" spans="1:22" ht="25.5">
      <c r="A134" s="245" t="s">
        <v>2246</v>
      </c>
      <c r="B134" s="148"/>
      <c r="C134" s="148"/>
      <c r="E134" s="65">
        <v>2846.4</v>
      </c>
      <c r="F134" s="65">
        <v>6685.3</v>
      </c>
      <c r="G134" s="65">
        <v>7709.9</v>
      </c>
      <c r="H134" s="65">
        <v>9811.7</v>
      </c>
      <c r="I134" s="65">
        <v>9582.5</v>
      </c>
      <c r="J134" s="65">
        <v>15389.6</v>
      </c>
      <c r="K134" s="65">
        <v>29708</v>
      </c>
      <c r="L134" s="65">
        <v>36696.4</v>
      </c>
      <c r="M134" s="65">
        <v>36072.1</v>
      </c>
      <c r="N134" s="65">
        <v>43169</v>
      </c>
      <c r="O134" s="65">
        <v>71582.6</v>
      </c>
      <c r="P134" s="65">
        <v>94806.3</v>
      </c>
      <c r="Q134" s="65">
        <v>127442.5</v>
      </c>
      <c r="R134" s="65">
        <v>169923.9</v>
      </c>
      <c r="S134" s="238">
        <v>206875.4</v>
      </c>
      <c r="T134" s="16">
        <v>180719.9</v>
      </c>
      <c r="U134" s="357">
        <v>196181.9</v>
      </c>
      <c r="V134" s="357">
        <v>214309.9</v>
      </c>
    </row>
    <row r="135" spans="1:22" ht="38.25">
      <c r="A135" s="245" t="s">
        <v>2247</v>
      </c>
      <c r="B135" s="148"/>
      <c r="C135" s="148"/>
      <c r="E135" s="65">
        <v>5198.9</v>
      </c>
      <c r="F135" s="65">
        <v>11429.8</v>
      </c>
      <c r="G135" s="65">
        <v>15017.7</v>
      </c>
      <c r="H135" s="65">
        <v>17772.4</v>
      </c>
      <c r="I135" s="65">
        <v>20518.9</v>
      </c>
      <c r="J135" s="65">
        <v>29827.5</v>
      </c>
      <c r="K135" s="65">
        <v>45372.3</v>
      </c>
      <c r="L135" s="65">
        <v>53272.7</v>
      </c>
      <c r="M135" s="65">
        <v>66517.5</v>
      </c>
      <c r="N135" s="65">
        <v>57090.3</v>
      </c>
      <c r="O135" s="65">
        <v>68897.2</v>
      </c>
      <c r="P135" s="65">
        <v>92046.8</v>
      </c>
      <c r="Q135" s="65">
        <v>129342.9</v>
      </c>
      <c r="R135" s="65">
        <v>171071.2</v>
      </c>
      <c r="S135" s="238">
        <v>243127.8</v>
      </c>
      <c r="T135" s="16">
        <v>220329.5</v>
      </c>
      <c r="U135" s="357">
        <v>246318.5</v>
      </c>
      <c r="V135" s="357">
        <v>307317.7</v>
      </c>
    </row>
    <row r="136" spans="1:21" ht="12.75">
      <c r="A136" s="249" t="s">
        <v>2267</v>
      </c>
      <c r="B136" s="148"/>
      <c r="C136" s="14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204"/>
      <c r="U136" s="155"/>
    </row>
    <row r="137" spans="1:22" ht="15.75">
      <c r="A137" s="129" t="s">
        <v>1794</v>
      </c>
      <c r="B137" s="148"/>
      <c r="C137" s="148"/>
      <c r="E137" s="236">
        <v>100</v>
      </c>
      <c r="F137" s="236">
        <v>100</v>
      </c>
      <c r="G137" s="236">
        <v>100</v>
      </c>
      <c r="H137" s="236">
        <v>100</v>
      </c>
      <c r="I137" s="236">
        <v>100</v>
      </c>
      <c r="J137" s="236">
        <v>100</v>
      </c>
      <c r="K137" s="236">
        <v>100</v>
      </c>
      <c r="L137" s="236">
        <v>100</v>
      </c>
      <c r="M137" s="236">
        <v>100</v>
      </c>
      <c r="N137" s="236">
        <v>100</v>
      </c>
      <c r="O137" s="236">
        <v>100</v>
      </c>
      <c r="P137" s="236">
        <v>100</v>
      </c>
      <c r="Q137" s="236">
        <v>100</v>
      </c>
      <c r="R137" s="236">
        <v>100</v>
      </c>
      <c r="S137" s="237">
        <v>100</v>
      </c>
      <c r="T137" s="16">
        <v>100</v>
      </c>
      <c r="U137" s="358">
        <v>100</v>
      </c>
      <c r="V137" s="358">
        <v>100</v>
      </c>
    </row>
    <row r="138" spans="1:21" ht="25.5">
      <c r="A138" s="242" t="s">
        <v>1795</v>
      </c>
      <c r="B138" s="148"/>
      <c r="C138" s="148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1"/>
      <c r="T138" s="252"/>
      <c r="U138" s="341"/>
    </row>
    <row r="139" spans="1:22" ht="25.5">
      <c r="A139" s="245" t="s">
        <v>1140</v>
      </c>
      <c r="B139" s="148"/>
      <c r="C139" s="148"/>
      <c r="E139" s="65">
        <v>5.2</v>
      </c>
      <c r="F139" s="65">
        <v>3.7</v>
      </c>
      <c r="G139" s="65">
        <v>3.1</v>
      </c>
      <c r="H139" s="65">
        <v>2.7</v>
      </c>
      <c r="I139" s="65">
        <v>3.2</v>
      </c>
      <c r="J139" s="65">
        <v>3.3</v>
      </c>
      <c r="K139" s="65">
        <v>3</v>
      </c>
      <c r="L139" s="65">
        <v>4</v>
      </c>
      <c r="M139" s="65">
        <v>4.6</v>
      </c>
      <c r="N139" s="65">
        <v>4.1</v>
      </c>
      <c r="O139" s="65">
        <v>4.1</v>
      </c>
      <c r="P139" s="65">
        <v>3.9</v>
      </c>
      <c r="Q139" s="65">
        <v>4.8</v>
      </c>
      <c r="R139" s="65">
        <v>5</v>
      </c>
      <c r="S139" s="238">
        <v>4.6</v>
      </c>
      <c r="T139" s="15">
        <v>4.1</v>
      </c>
      <c r="U139" s="358">
        <v>3.3</v>
      </c>
      <c r="V139" s="357">
        <v>3.5</v>
      </c>
    </row>
    <row r="140" spans="1:22" ht="12.75">
      <c r="A140" s="245" t="s">
        <v>765</v>
      </c>
      <c r="B140" s="148"/>
      <c r="C140" s="148"/>
      <c r="E140" s="65">
        <v>0.3</v>
      </c>
      <c r="F140" s="65">
        <v>0.2</v>
      </c>
      <c r="G140" s="65">
        <v>0.2</v>
      </c>
      <c r="H140" s="65">
        <v>0.2</v>
      </c>
      <c r="I140" s="65">
        <v>0.1</v>
      </c>
      <c r="J140" s="65">
        <v>0.2</v>
      </c>
      <c r="K140" s="65">
        <v>0.2</v>
      </c>
      <c r="L140" s="65">
        <v>0.2</v>
      </c>
      <c r="M140" s="65">
        <v>0.2</v>
      </c>
      <c r="N140" s="65">
        <v>0.1</v>
      </c>
      <c r="O140" s="65">
        <v>0.1</v>
      </c>
      <c r="P140" s="65">
        <v>0.1</v>
      </c>
      <c r="Q140" s="65">
        <v>0.1</v>
      </c>
      <c r="R140" s="65">
        <v>0.1</v>
      </c>
      <c r="S140" s="238">
        <v>0.05</v>
      </c>
      <c r="T140" s="15">
        <v>0.06</v>
      </c>
      <c r="U140" s="358">
        <v>0.1</v>
      </c>
      <c r="V140" s="357">
        <v>0.1</v>
      </c>
    </row>
    <row r="141" spans="1:22" ht="12.75">
      <c r="A141" s="245" t="s">
        <v>1859</v>
      </c>
      <c r="B141" s="148"/>
      <c r="C141" s="148"/>
      <c r="E141" s="65">
        <v>12.8</v>
      </c>
      <c r="F141" s="65">
        <v>14.2</v>
      </c>
      <c r="G141" s="65">
        <v>15.1</v>
      </c>
      <c r="H141" s="65">
        <v>15.6</v>
      </c>
      <c r="I141" s="65">
        <v>12.1</v>
      </c>
      <c r="J141" s="65">
        <v>14.5</v>
      </c>
      <c r="K141" s="65">
        <v>18.1</v>
      </c>
      <c r="L141" s="65">
        <v>19</v>
      </c>
      <c r="M141" s="65">
        <v>16.9</v>
      </c>
      <c r="N141" s="65">
        <v>15.9</v>
      </c>
      <c r="O141" s="65">
        <v>15.4</v>
      </c>
      <c r="P141" s="65">
        <v>13.9</v>
      </c>
      <c r="Q141" s="65">
        <v>14.6</v>
      </c>
      <c r="R141" s="65">
        <v>13.8</v>
      </c>
      <c r="S141" s="238">
        <v>13.4</v>
      </c>
      <c r="T141" s="15">
        <v>13.9</v>
      </c>
      <c r="U141" s="358">
        <v>13.8</v>
      </c>
      <c r="V141" s="357">
        <v>14.6</v>
      </c>
    </row>
    <row r="142" spans="1:22" ht="12.75">
      <c r="A142" s="246" t="s">
        <v>1407</v>
      </c>
      <c r="B142" s="148"/>
      <c r="C142" s="148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155"/>
      <c r="T142" s="16"/>
      <c r="U142" s="16"/>
      <c r="V142" s="382"/>
    </row>
    <row r="143" spans="1:22" ht="25.5">
      <c r="A143" s="247" t="s">
        <v>1535</v>
      </c>
      <c r="B143" s="148"/>
      <c r="C143" s="148"/>
      <c r="E143" s="238">
        <v>11.7</v>
      </c>
      <c r="F143" s="238">
        <v>13</v>
      </c>
      <c r="G143" s="238">
        <v>14</v>
      </c>
      <c r="H143" s="238">
        <v>14.5</v>
      </c>
      <c r="I143" s="238">
        <v>11</v>
      </c>
      <c r="J143" s="238">
        <v>13.2</v>
      </c>
      <c r="K143" s="238">
        <v>16.7</v>
      </c>
      <c r="L143" s="238">
        <v>17.5</v>
      </c>
      <c r="M143" s="65">
        <v>15.5</v>
      </c>
      <c r="N143" s="65">
        <v>14.4</v>
      </c>
      <c r="O143" s="65">
        <v>14</v>
      </c>
      <c r="P143" s="65">
        <v>12.4</v>
      </c>
      <c r="Q143" s="65">
        <v>13.3</v>
      </c>
      <c r="R143" s="65">
        <v>12.5</v>
      </c>
      <c r="S143" s="238">
        <v>12.2</v>
      </c>
      <c r="T143" s="16">
        <v>12.8</v>
      </c>
      <c r="U143" s="358">
        <v>12.7</v>
      </c>
      <c r="V143" s="405">
        <v>13.3</v>
      </c>
    </row>
    <row r="144" spans="1:22" ht="25.5">
      <c r="A144" s="247" t="s">
        <v>1536</v>
      </c>
      <c r="B144" s="148"/>
      <c r="C144" s="148"/>
      <c r="E144" s="65">
        <v>1.1</v>
      </c>
      <c r="F144" s="65">
        <v>1.2</v>
      </c>
      <c r="G144" s="65">
        <v>1</v>
      </c>
      <c r="H144" s="65">
        <v>1.1</v>
      </c>
      <c r="I144" s="65">
        <v>1</v>
      </c>
      <c r="J144" s="65">
        <v>1.3</v>
      </c>
      <c r="K144" s="65">
        <v>1.4</v>
      </c>
      <c r="L144" s="65">
        <v>1.5</v>
      </c>
      <c r="M144" s="65">
        <v>1.4</v>
      </c>
      <c r="N144" s="65">
        <v>1.5</v>
      </c>
      <c r="O144" s="65">
        <v>1.4</v>
      </c>
      <c r="P144" s="65">
        <v>1.5</v>
      </c>
      <c r="Q144" s="65">
        <v>1.3</v>
      </c>
      <c r="R144" s="65">
        <v>1.3</v>
      </c>
      <c r="S144" s="238">
        <v>1.2</v>
      </c>
      <c r="T144" s="16">
        <v>1.1</v>
      </c>
      <c r="U144" s="358">
        <v>1.1</v>
      </c>
      <c r="V144" s="405">
        <v>1.3</v>
      </c>
    </row>
    <row r="145" spans="1:22" ht="12.75">
      <c r="A145" s="245" t="s">
        <v>1860</v>
      </c>
      <c r="B145" s="148"/>
      <c r="C145" s="148"/>
      <c r="E145" s="65">
        <v>14.5</v>
      </c>
      <c r="F145" s="65">
        <v>14.8</v>
      </c>
      <c r="G145" s="65">
        <v>14.2</v>
      </c>
      <c r="H145" s="65">
        <v>13.6</v>
      </c>
      <c r="I145" s="65">
        <v>14.9</v>
      </c>
      <c r="J145" s="65">
        <v>18.1</v>
      </c>
      <c r="K145" s="65">
        <v>16.3</v>
      </c>
      <c r="L145" s="65">
        <v>15.9</v>
      </c>
      <c r="M145" s="65">
        <v>15.9</v>
      </c>
      <c r="N145" s="65">
        <v>15.6</v>
      </c>
      <c r="O145" s="65">
        <v>16.4</v>
      </c>
      <c r="P145" s="65">
        <v>16.4</v>
      </c>
      <c r="Q145" s="65">
        <v>15.6</v>
      </c>
      <c r="R145" s="65">
        <v>14.7</v>
      </c>
      <c r="S145" s="238">
        <v>14.9</v>
      </c>
      <c r="T145" s="16">
        <v>14.2</v>
      </c>
      <c r="U145" s="358">
        <v>13.2</v>
      </c>
      <c r="V145" s="405">
        <v>12.9</v>
      </c>
    </row>
    <row r="146" spans="1:21" ht="12.75">
      <c r="A146" s="246" t="s">
        <v>141</v>
      </c>
      <c r="B146" s="148"/>
      <c r="C146" s="148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16"/>
      <c r="U146" s="341"/>
    </row>
    <row r="147" spans="1:22" ht="25.5">
      <c r="A147" s="247" t="s">
        <v>1538</v>
      </c>
      <c r="B147" s="148"/>
      <c r="C147" s="148"/>
      <c r="E147" s="65">
        <v>2.7</v>
      </c>
      <c r="F147" s="65">
        <v>2.9</v>
      </c>
      <c r="G147" s="65">
        <v>2.9</v>
      </c>
      <c r="H147" s="65">
        <v>3.2</v>
      </c>
      <c r="I147" s="65">
        <v>4.2</v>
      </c>
      <c r="J147" s="65">
        <v>5.9</v>
      </c>
      <c r="K147" s="65">
        <v>3.8</v>
      </c>
      <c r="L147" s="65">
        <v>3.4</v>
      </c>
      <c r="M147" s="65">
        <v>3.8</v>
      </c>
      <c r="N147" s="65">
        <v>3.8</v>
      </c>
      <c r="O147" s="65">
        <v>3.3</v>
      </c>
      <c r="P147" s="65">
        <v>3.1</v>
      </c>
      <c r="Q147" s="65">
        <v>2.7</v>
      </c>
      <c r="R147" s="65">
        <v>2.5</v>
      </c>
      <c r="S147" s="238">
        <v>2.2</v>
      </c>
      <c r="T147" s="15">
        <v>2</v>
      </c>
      <c r="U147" s="358">
        <v>1.9</v>
      </c>
      <c r="V147" s="405">
        <v>1.7</v>
      </c>
    </row>
    <row r="148" spans="1:22" ht="25.5">
      <c r="A148" s="247" t="s">
        <v>1539</v>
      </c>
      <c r="B148" s="148"/>
      <c r="C148" s="148"/>
      <c r="E148" s="65">
        <v>0.4</v>
      </c>
      <c r="F148" s="65">
        <v>0.3</v>
      </c>
      <c r="G148" s="65">
        <v>0.2</v>
      </c>
      <c r="H148" s="65">
        <v>0.2</v>
      </c>
      <c r="I148" s="65">
        <v>0.2</v>
      </c>
      <c r="J148" s="65">
        <v>0.3</v>
      </c>
      <c r="K148" s="65">
        <v>0.2</v>
      </c>
      <c r="L148" s="65">
        <v>0.2</v>
      </c>
      <c r="M148" s="65">
        <v>0.2</v>
      </c>
      <c r="N148" s="65">
        <v>0.1</v>
      </c>
      <c r="O148" s="65">
        <v>0.1</v>
      </c>
      <c r="P148" s="65">
        <v>0.1</v>
      </c>
      <c r="Q148" s="65">
        <v>0.1</v>
      </c>
      <c r="R148" s="65">
        <v>0.1</v>
      </c>
      <c r="S148" s="238">
        <v>0.1</v>
      </c>
      <c r="T148" s="16">
        <v>0.1</v>
      </c>
      <c r="U148" s="358">
        <v>0.1</v>
      </c>
      <c r="V148" s="405">
        <v>0.1</v>
      </c>
    </row>
    <row r="149" spans="1:22" ht="25.5">
      <c r="A149" s="247" t="s">
        <v>1540</v>
      </c>
      <c r="B149" s="148"/>
      <c r="C149" s="148"/>
      <c r="E149" s="221">
        <v>0.05</v>
      </c>
      <c r="F149" s="221">
        <v>0.03</v>
      </c>
      <c r="G149" s="221">
        <v>0.03</v>
      </c>
      <c r="H149" s="221">
        <v>0.03</v>
      </c>
      <c r="I149" s="221">
        <v>0.03</v>
      </c>
      <c r="J149" s="221">
        <v>0.03</v>
      </c>
      <c r="K149" s="221">
        <v>0.02</v>
      </c>
      <c r="L149" s="221">
        <v>0.02</v>
      </c>
      <c r="M149" s="221">
        <v>0.03</v>
      </c>
      <c r="N149" s="221">
        <v>0.03</v>
      </c>
      <c r="O149" s="221">
        <v>0.04</v>
      </c>
      <c r="P149" s="221">
        <v>0.03</v>
      </c>
      <c r="Q149" s="221">
        <v>0.05</v>
      </c>
      <c r="R149" s="221">
        <v>0.04</v>
      </c>
      <c r="S149" s="243">
        <v>0.03</v>
      </c>
      <c r="T149" s="16">
        <v>0.02</v>
      </c>
      <c r="U149" s="358">
        <v>0.05</v>
      </c>
      <c r="V149" s="405">
        <v>0.1</v>
      </c>
    </row>
    <row r="150" spans="1:22" ht="25.5">
      <c r="A150" s="247" t="s">
        <v>1541</v>
      </c>
      <c r="B150" s="148"/>
      <c r="C150" s="148"/>
      <c r="E150" s="65">
        <v>0.4</v>
      </c>
      <c r="F150" s="65">
        <v>0.5</v>
      </c>
      <c r="G150" s="65">
        <v>0.4</v>
      </c>
      <c r="H150" s="65">
        <v>0.3</v>
      </c>
      <c r="I150" s="65">
        <v>0.4</v>
      </c>
      <c r="J150" s="65">
        <v>0.6</v>
      </c>
      <c r="K150" s="65">
        <v>0.6</v>
      </c>
      <c r="L150" s="65">
        <v>0.4</v>
      </c>
      <c r="M150" s="65">
        <v>0.5</v>
      </c>
      <c r="N150" s="65">
        <v>0.6</v>
      </c>
      <c r="O150" s="65">
        <v>0.6</v>
      </c>
      <c r="P150" s="65">
        <v>0.6</v>
      </c>
      <c r="Q150" s="65">
        <v>0.4</v>
      </c>
      <c r="R150" s="65">
        <v>0.4</v>
      </c>
      <c r="S150" s="238">
        <v>0.5</v>
      </c>
      <c r="T150" s="16">
        <v>0.4</v>
      </c>
      <c r="U150" s="358">
        <v>0.3</v>
      </c>
      <c r="V150" s="405">
        <v>0.5</v>
      </c>
    </row>
    <row r="151" spans="1:22" ht="38.25">
      <c r="A151" s="247" t="s">
        <v>1542</v>
      </c>
      <c r="B151" s="148"/>
      <c r="C151" s="148"/>
      <c r="E151" s="65">
        <v>0.5</v>
      </c>
      <c r="F151" s="65">
        <v>0.6</v>
      </c>
      <c r="G151" s="65">
        <v>0.5</v>
      </c>
      <c r="H151" s="65">
        <v>0.4</v>
      </c>
      <c r="I151" s="65">
        <v>0.5</v>
      </c>
      <c r="J151" s="65">
        <v>0.8</v>
      </c>
      <c r="K151" s="65">
        <v>0.8</v>
      </c>
      <c r="L151" s="65">
        <v>0.6</v>
      </c>
      <c r="M151" s="65">
        <v>0.8</v>
      </c>
      <c r="N151" s="65">
        <v>0.8</v>
      </c>
      <c r="O151" s="65">
        <v>0.8</v>
      </c>
      <c r="P151" s="65">
        <v>0.7</v>
      </c>
      <c r="Q151" s="65">
        <v>0.7</v>
      </c>
      <c r="R151" s="65">
        <v>0.6</v>
      </c>
      <c r="S151" s="238">
        <v>0.6</v>
      </c>
      <c r="T151" s="16">
        <v>0.4</v>
      </c>
      <c r="U151" s="358">
        <v>0.5</v>
      </c>
      <c r="V151" s="405">
        <v>0.5</v>
      </c>
    </row>
    <row r="152" spans="1:22" ht="25.5">
      <c r="A152" s="247" t="s">
        <v>1949</v>
      </c>
      <c r="B152" s="148"/>
      <c r="C152" s="148"/>
      <c r="E152" s="65">
        <v>1.4</v>
      </c>
      <c r="F152" s="65">
        <v>1.5</v>
      </c>
      <c r="G152" s="65">
        <v>1.4</v>
      </c>
      <c r="H152" s="65">
        <v>1</v>
      </c>
      <c r="I152" s="65">
        <v>1.2</v>
      </c>
      <c r="J152" s="65">
        <v>0.9</v>
      </c>
      <c r="K152" s="65">
        <v>1.9</v>
      </c>
      <c r="L152" s="65">
        <v>1.8</v>
      </c>
      <c r="M152" s="65">
        <v>1.8</v>
      </c>
      <c r="N152" s="65">
        <v>1.5</v>
      </c>
      <c r="O152" s="65">
        <v>1.4</v>
      </c>
      <c r="P152" s="65">
        <v>1.4</v>
      </c>
      <c r="Q152" s="65">
        <v>1.4</v>
      </c>
      <c r="R152" s="65">
        <v>1.3</v>
      </c>
      <c r="S152" s="238">
        <v>1.4</v>
      </c>
      <c r="T152" s="16">
        <v>2.1</v>
      </c>
      <c r="U152" s="358">
        <v>2.2</v>
      </c>
      <c r="V152" s="405">
        <v>2.2</v>
      </c>
    </row>
    <row r="153" spans="1:22" ht="12.75">
      <c r="A153" s="247" t="s">
        <v>1127</v>
      </c>
      <c r="B153" s="148"/>
      <c r="C153" s="148"/>
      <c r="E153" s="65">
        <v>1.3</v>
      </c>
      <c r="F153" s="65">
        <v>1.4</v>
      </c>
      <c r="G153" s="65">
        <v>1.4</v>
      </c>
      <c r="H153" s="65">
        <v>1.4</v>
      </c>
      <c r="I153" s="65">
        <v>1.4</v>
      </c>
      <c r="J153" s="65">
        <v>1.4</v>
      </c>
      <c r="K153" s="65">
        <v>1.4</v>
      </c>
      <c r="L153" s="65">
        <v>1.5</v>
      </c>
      <c r="M153" s="65">
        <v>1.4</v>
      </c>
      <c r="N153" s="65">
        <v>1.4</v>
      </c>
      <c r="O153" s="65">
        <v>1.3</v>
      </c>
      <c r="P153" s="65">
        <v>1.6</v>
      </c>
      <c r="Q153" s="65">
        <v>1.7</v>
      </c>
      <c r="R153" s="65">
        <v>1.6</v>
      </c>
      <c r="S153" s="238">
        <v>1.5</v>
      </c>
      <c r="T153" s="16">
        <v>1.3</v>
      </c>
      <c r="U153" s="358">
        <v>1.2</v>
      </c>
      <c r="V153" s="405">
        <v>1.5</v>
      </c>
    </row>
    <row r="154" spans="1:22" ht="25.5">
      <c r="A154" s="247" t="s">
        <v>1128</v>
      </c>
      <c r="B154" s="148"/>
      <c r="C154" s="148"/>
      <c r="E154" s="65">
        <v>0.3</v>
      </c>
      <c r="F154" s="65">
        <v>0.3</v>
      </c>
      <c r="G154" s="65">
        <v>0.3</v>
      </c>
      <c r="H154" s="65">
        <v>0.3</v>
      </c>
      <c r="I154" s="65">
        <v>0.3</v>
      </c>
      <c r="J154" s="65">
        <v>0.3</v>
      </c>
      <c r="K154" s="65">
        <v>0.3</v>
      </c>
      <c r="L154" s="65">
        <v>0.4</v>
      </c>
      <c r="M154" s="65">
        <v>0.3</v>
      </c>
      <c r="N154" s="65">
        <v>0.4</v>
      </c>
      <c r="O154" s="65">
        <v>0.5</v>
      </c>
      <c r="P154" s="65">
        <v>0.5</v>
      </c>
      <c r="Q154" s="65">
        <v>0.4</v>
      </c>
      <c r="R154" s="65">
        <v>0.5</v>
      </c>
      <c r="S154" s="238">
        <v>0.4</v>
      </c>
      <c r="T154" s="16">
        <v>0.3</v>
      </c>
      <c r="U154" s="358">
        <v>0.3</v>
      </c>
      <c r="V154" s="405">
        <v>0.3</v>
      </c>
    </row>
    <row r="155" spans="1:22" ht="38.25">
      <c r="A155" s="247" t="s">
        <v>1129</v>
      </c>
      <c r="B155" s="148"/>
      <c r="C155" s="148"/>
      <c r="E155" s="65">
        <v>1</v>
      </c>
      <c r="F155" s="65">
        <v>1</v>
      </c>
      <c r="G155" s="65">
        <v>0.8</v>
      </c>
      <c r="H155" s="65">
        <v>0.8</v>
      </c>
      <c r="I155" s="65">
        <v>0.6</v>
      </c>
      <c r="J155" s="65">
        <v>0.8</v>
      </c>
      <c r="K155" s="65">
        <v>0.8</v>
      </c>
      <c r="L155" s="65">
        <v>0.9</v>
      </c>
      <c r="M155" s="65">
        <v>1</v>
      </c>
      <c r="N155" s="65">
        <v>0.9</v>
      </c>
      <c r="O155" s="65">
        <v>1.2</v>
      </c>
      <c r="P155" s="65">
        <v>1.3</v>
      </c>
      <c r="Q155" s="65">
        <v>1.1</v>
      </c>
      <c r="R155" s="65">
        <v>1.4</v>
      </c>
      <c r="S155" s="238">
        <v>1.7</v>
      </c>
      <c r="T155" s="16">
        <v>1.4</v>
      </c>
      <c r="U155" s="358">
        <v>1.3</v>
      </c>
      <c r="V155" s="405">
        <v>1.1</v>
      </c>
    </row>
    <row r="156" spans="1:22" ht="38.25">
      <c r="A156" s="247" t="s">
        <v>1130</v>
      </c>
      <c r="B156" s="148"/>
      <c r="C156" s="148"/>
      <c r="E156" s="65">
        <v>2.3</v>
      </c>
      <c r="F156" s="65">
        <v>2.6</v>
      </c>
      <c r="G156" s="65">
        <v>2.4</v>
      </c>
      <c r="H156" s="65">
        <v>2.3</v>
      </c>
      <c r="I156" s="65">
        <v>2.5</v>
      </c>
      <c r="J156" s="65">
        <v>3</v>
      </c>
      <c r="K156" s="65">
        <v>3.1</v>
      </c>
      <c r="L156" s="65">
        <v>3.3</v>
      </c>
      <c r="M156" s="65">
        <v>2.7</v>
      </c>
      <c r="N156" s="65">
        <v>2.9</v>
      </c>
      <c r="O156" s="65">
        <v>3.5</v>
      </c>
      <c r="P156" s="65">
        <v>3.8</v>
      </c>
      <c r="Q156" s="65">
        <v>3.7</v>
      </c>
      <c r="R156" s="65">
        <v>3.1</v>
      </c>
      <c r="S156" s="238">
        <v>3.3</v>
      </c>
      <c r="T156" s="15">
        <v>3</v>
      </c>
      <c r="U156" s="358">
        <v>2.3</v>
      </c>
      <c r="V156" s="405">
        <v>2.1</v>
      </c>
    </row>
    <row r="157" spans="1:22" ht="25.5">
      <c r="A157" s="246" t="s">
        <v>1259</v>
      </c>
      <c r="B157" s="148"/>
      <c r="C157" s="148"/>
      <c r="E157" s="65">
        <v>2.2</v>
      </c>
      <c r="F157" s="65">
        <v>2.5</v>
      </c>
      <c r="G157" s="65">
        <v>2.2</v>
      </c>
      <c r="H157" s="65">
        <v>2.1</v>
      </c>
      <c r="I157" s="65">
        <v>2.3</v>
      </c>
      <c r="J157" s="65">
        <v>2.7</v>
      </c>
      <c r="K157" s="65">
        <v>2.8</v>
      </c>
      <c r="L157" s="65">
        <v>2.9</v>
      </c>
      <c r="M157" s="65">
        <v>2.4</v>
      </c>
      <c r="N157" s="65">
        <v>2.5</v>
      </c>
      <c r="O157" s="65">
        <v>3.2</v>
      </c>
      <c r="P157" s="65">
        <v>3.4</v>
      </c>
      <c r="Q157" s="65">
        <v>3.4</v>
      </c>
      <c r="R157" s="65">
        <v>2.7</v>
      </c>
      <c r="S157" s="238">
        <v>3</v>
      </c>
      <c r="T157" s="16">
        <v>2.7</v>
      </c>
      <c r="U157" s="357">
        <v>2</v>
      </c>
      <c r="V157" s="405">
        <v>1.9</v>
      </c>
    </row>
    <row r="158" spans="1:22" ht="28.5">
      <c r="A158" s="247" t="s">
        <v>1950</v>
      </c>
      <c r="B158" s="148"/>
      <c r="C158" s="148"/>
      <c r="E158" s="65">
        <v>0.7</v>
      </c>
      <c r="F158" s="65">
        <v>0.7</v>
      </c>
      <c r="G158" s="65">
        <v>0.8</v>
      </c>
      <c r="H158" s="65">
        <v>0.7</v>
      </c>
      <c r="I158" s="65">
        <v>0.6</v>
      </c>
      <c r="J158" s="65">
        <v>0.8</v>
      </c>
      <c r="K158" s="65">
        <v>0.8</v>
      </c>
      <c r="L158" s="65">
        <v>0.8</v>
      </c>
      <c r="M158" s="65">
        <v>0.7</v>
      </c>
      <c r="N158" s="65">
        <v>0.7</v>
      </c>
      <c r="O158" s="65">
        <v>1</v>
      </c>
      <c r="P158" s="65">
        <v>0.9</v>
      </c>
      <c r="Q158" s="65">
        <v>1</v>
      </c>
      <c r="R158" s="65">
        <v>0.9</v>
      </c>
      <c r="S158" s="238">
        <v>0.9</v>
      </c>
      <c r="T158" s="16">
        <v>0.7</v>
      </c>
      <c r="U158" s="358">
        <v>0.7</v>
      </c>
      <c r="V158" s="405">
        <v>0.6</v>
      </c>
    </row>
    <row r="159" spans="1:22" ht="51">
      <c r="A159" s="247" t="s">
        <v>1026</v>
      </c>
      <c r="B159" s="148"/>
      <c r="C159" s="148"/>
      <c r="E159" s="65">
        <v>0.8</v>
      </c>
      <c r="F159" s="65">
        <v>0.7</v>
      </c>
      <c r="G159" s="65">
        <v>0.6</v>
      </c>
      <c r="H159" s="65">
        <v>0.6</v>
      </c>
      <c r="I159" s="65">
        <v>0.6</v>
      </c>
      <c r="J159" s="65">
        <v>0.7</v>
      </c>
      <c r="K159" s="65">
        <v>0.6</v>
      </c>
      <c r="L159" s="65">
        <v>0.6</v>
      </c>
      <c r="M159" s="65">
        <v>0.6</v>
      </c>
      <c r="N159" s="65">
        <v>0.6</v>
      </c>
      <c r="O159" s="65">
        <v>0.6</v>
      </c>
      <c r="P159" s="65">
        <v>0.5</v>
      </c>
      <c r="Q159" s="65">
        <v>0.5</v>
      </c>
      <c r="R159" s="65">
        <v>0.5</v>
      </c>
      <c r="S159" s="238">
        <v>0.5</v>
      </c>
      <c r="T159" s="16">
        <v>0.4</v>
      </c>
      <c r="U159" s="358">
        <v>0.4</v>
      </c>
      <c r="V159" s="405">
        <v>0.4</v>
      </c>
    </row>
    <row r="160" spans="1:22" ht="25.5">
      <c r="A160" s="247" t="s">
        <v>1027</v>
      </c>
      <c r="B160" s="148"/>
      <c r="C160" s="148"/>
      <c r="E160" s="65">
        <v>2.1</v>
      </c>
      <c r="F160" s="65">
        <v>1.6</v>
      </c>
      <c r="G160" s="65">
        <v>1.9</v>
      </c>
      <c r="H160" s="65">
        <v>1.7</v>
      </c>
      <c r="I160" s="65">
        <v>1.7</v>
      </c>
      <c r="J160" s="65">
        <v>1.8</v>
      </c>
      <c r="K160" s="65">
        <v>1.4</v>
      </c>
      <c r="L160" s="65">
        <v>1.3</v>
      </c>
      <c r="M160" s="65">
        <v>1.4</v>
      </c>
      <c r="N160" s="65">
        <v>1.3</v>
      </c>
      <c r="O160" s="65">
        <v>1.2</v>
      </c>
      <c r="P160" s="65">
        <v>0.9</v>
      </c>
      <c r="Q160" s="65">
        <v>1</v>
      </c>
      <c r="R160" s="65">
        <v>1</v>
      </c>
      <c r="S160" s="238">
        <v>1.1</v>
      </c>
      <c r="T160" s="16">
        <v>1.2</v>
      </c>
      <c r="U160" s="358">
        <v>1.1</v>
      </c>
      <c r="V160" s="405">
        <v>1.1</v>
      </c>
    </row>
    <row r="161" spans="1:21" ht="12.75">
      <c r="A161" s="248" t="s">
        <v>2241</v>
      </c>
      <c r="B161" s="148"/>
      <c r="C161" s="148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204"/>
      <c r="U161" s="19"/>
    </row>
    <row r="162" spans="1:22" ht="25.5">
      <c r="A162" s="246" t="s">
        <v>1028</v>
      </c>
      <c r="B162" s="148"/>
      <c r="C162" s="148"/>
      <c r="E162" s="238">
        <v>1.4</v>
      </c>
      <c r="F162" s="238">
        <v>1</v>
      </c>
      <c r="G162" s="238">
        <v>1.3</v>
      </c>
      <c r="H162" s="238">
        <v>1.2</v>
      </c>
      <c r="I162" s="238">
        <v>1.2</v>
      </c>
      <c r="J162" s="238">
        <v>1.2</v>
      </c>
      <c r="K162" s="238">
        <v>0.8</v>
      </c>
      <c r="L162" s="238">
        <v>0.7</v>
      </c>
      <c r="M162" s="65">
        <v>0.9</v>
      </c>
      <c r="N162" s="65">
        <v>0.7</v>
      </c>
      <c r="O162" s="65">
        <v>0.7</v>
      </c>
      <c r="P162" s="65">
        <v>0.5</v>
      </c>
      <c r="Q162" s="65">
        <v>0.5</v>
      </c>
      <c r="R162" s="65">
        <v>0.6</v>
      </c>
      <c r="S162" s="238">
        <v>0.7</v>
      </c>
      <c r="T162" s="16">
        <v>0.7</v>
      </c>
      <c r="U162" s="358">
        <v>0.6</v>
      </c>
      <c r="V162" s="405">
        <v>0.6</v>
      </c>
    </row>
    <row r="163" spans="1:22" ht="38.25">
      <c r="A163" s="246" t="s">
        <v>1951</v>
      </c>
      <c r="B163" s="148"/>
      <c r="C163" s="148"/>
      <c r="E163" s="238">
        <v>0.7</v>
      </c>
      <c r="F163" s="238">
        <v>0.6</v>
      </c>
      <c r="G163" s="238">
        <v>0.5</v>
      </c>
      <c r="H163" s="238">
        <v>0.5</v>
      </c>
      <c r="I163" s="238">
        <v>0.5</v>
      </c>
      <c r="J163" s="238">
        <v>0.6</v>
      </c>
      <c r="K163" s="238">
        <v>0.6</v>
      </c>
      <c r="L163" s="238">
        <v>0.6</v>
      </c>
      <c r="M163" s="65">
        <v>0.5</v>
      </c>
      <c r="N163" s="65">
        <v>0.6</v>
      </c>
      <c r="O163" s="65">
        <v>0.5</v>
      </c>
      <c r="P163" s="65">
        <v>0.4</v>
      </c>
      <c r="Q163" s="65">
        <v>0.5</v>
      </c>
      <c r="R163" s="65">
        <v>0.4</v>
      </c>
      <c r="S163" s="238">
        <v>0.4</v>
      </c>
      <c r="T163" s="16">
        <v>0.5</v>
      </c>
      <c r="U163" s="358">
        <v>0.5</v>
      </c>
      <c r="V163" s="405">
        <v>0.5</v>
      </c>
    </row>
    <row r="164" spans="1:22" ht="25.5">
      <c r="A164" s="245" t="s">
        <v>2227</v>
      </c>
      <c r="B164" s="148"/>
      <c r="C164" s="148"/>
      <c r="E164" s="65">
        <v>7.5</v>
      </c>
      <c r="F164" s="65">
        <v>7.6</v>
      </c>
      <c r="G164" s="65">
        <v>8.4</v>
      </c>
      <c r="H164" s="65">
        <v>9.5</v>
      </c>
      <c r="I164" s="65">
        <v>9.2</v>
      </c>
      <c r="J164" s="65">
        <v>6.8</v>
      </c>
      <c r="K164" s="65">
        <v>6</v>
      </c>
      <c r="L164" s="65">
        <v>5.5</v>
      </c>
      <c r="M164" s="65">
        <v>5.8</v>
      </c>
      <c r="N164" s="65">
        <v>6.6</v>
      </c>
      <c r="O164" s="65">
        <v>6.9</v>
      </c>
      <c r="P164" s="65">
        <v>6.8</v>
      </c>
      <c r="Q164" s="65">
        <v>6.3</v>
      </c>
      <c r="R164" s="65">
        <v>6.9</v>
      </c>
      <c r="S164" s="238">
        <v>7</v>
      </c>
      <c r="T164" s="16">
        <v>8.6</v>
      </c>
      <c r="U164" s="357">
        <v>9</v>
      </c>
      <c r="V164" s="405">
        <v>9.4</v>
      </c>
    </row>
    <row r="165" spans="1:22" ht="12.75">
      <c r="A165" s="245" t="s">
        <v>612</v>
      </c>
      <c r="B165" s="148"/>
      <c r="C165" s="148"/>
      <c r="E165" s="65">
        <v>4.8</v>
      </c>
      <c r="F165" s="65">
        <v>4.5</v>
      </c>
      <c r="G165" s="65">
        <v>5.7</v>
      </c>
      <c r="H165" s="65">
        <v>6.2</v>
      </c>
      <c r="I165" s="65">
        <v>6.9</v>
      </c>
      <c r="J165" s="65">
        <v>6.9</v>
      </c>
      <c r="K165" s="65">
        <v>6.4</v>
      </c>
      <c r="L165" s="65">
        <v>5.2</v>
      </c>
      <c r="M165" s="65">
        <v>5.4</v>
      </c>
      <c r="N165" s="65">
        <v>4.9</v>
      </c>
      <c r="O165" s="65">
        <v>3.5</v>
      </c>
      <c r="P165" s="65">
        <v>3.6</v>
      </c>
      <c r="Q165" s="65">
        <v>3.7</v>
      </c>
      <c r="R165" s="65">
        <v>4</v>
      </c>
      <c r="S165" s="238">
        <v>4.6</v>
      </c>
      <c r="T165" s="16">
        <v>3.6</v>
      </c>
      <c r="U165" s="358">
        <v>3.7</v>
      </c>
      <c r="V165" s="405">
        <v>3.1</v>
      </c>
    </row>
    <row r="166" spans="1:22" ht="51">
      <c r="A166" s="245" t="s">
        <v>613</v>
      </c>
      <c r="B166" s="148"/>
      <c r="C166" s="148"/>
      <c r="E166" s="238">
        <v>1.5</v>
      </c>
      <c r="F166" s="238">
        <v>2</v>
      </c>
      <c r="G166" s="65">
        <v>2.1</v>
      </c>
      <c r="H166" s="65">
        <v>2.1</v>
      </c>
      <c r="I166" s="65">
        <v>2.4</v>
      </c>
      <c r="J166" s="65">
        <v>2.3</v>
      </c>
      <c r="K166" s="65">
        <v>2.7</v>
      </c>
      <c r="L166" s="65">
        <v>2.9</v>
      </c>
      <c r="M166" s="65">
        <v>3.6</v>
      </c>
      <c r="N166" s="65">
        <v>3.5</v>
      </c>
      <c r="O166" s="65">
        <v>3.5</v>
      </c>
      <c r="P166" s="65">
        <v>3.6</v>
      </c>
      <c r="Q166" s="65">
        <v>3.5</v>
      </c>
      <c r="R166" s="65">
        <v>4.3</v>
      </c>
      <c r="S166" s="238">
        <v>3.7</v>
      </c>
      <c r="T166" s="16">
        <v>3.3</v>
      </c>
      <c r="U166" s="358">
        <v>3.7</v>
      </c>
      <c r="V166" s="405">
        <v>3.2</v>
      </c>
    </row>
    <row r="167" spans="1:21" ht="12.75">
      <c r="A167" s="246" t="s">
        <v>141</v>
      </c>
      <c r="B167" s="148"/>
      <c r="C167" s="148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238"/>
      <c r="T167" s="16"/>
      <c r="U167" s="341"/>
    </row>
    <row r="168" spans="1:22" ht="51">
      <c r="A168" s="247" t="s">
        <v>1425</v>
      </c>
      <c r="B168" s="148"/>
      <c r="C168" s="148"/>
      <c r="E168" s="65">
        <v>0.1</v>
      </c>
      <c r="F168" s="65">
        <v>0.2</v>
      </c>
      <c r="G168" s="65">
        <v>0.2</v>
      </c>
      <c r="H168" s="65">
        <v>0.2</v>
      </c>
      <c r="I168" s="65">
        <v>0.2</v>
      </c>
      <c r="J168" s="65">
        <v>0.2</v>
      </c>
      <c r="K168" s="65">
        <v>0.2</v>
      </c>
      <c r="L168" s="65">
        <v>0.2</v>
      </c>
      <c r="M168" s="65">
        <v>0.3</v>
      </c>
      <c r="N168" s="65">
        <v>0.3</v>
      </c>
      <c r="O168" s="65">
        <v>0.2</v>
      </c>
      <c r="P168" s="65">
        <v>0.4</v>
      </c>
      <c r="Q168" s="65">
        <v>0.4</v>
      </c>
      <c r="R168" s="65">
        <v>0.6</v>
      </c>
      <c r="S168" s="238">
        <v>0.7</v>
      </c>
      <c r="T168" s="16">
        <v>0.5</v>
      </c>
      <c r="U168" s="358">
        <v>0.5</v>
      </c>
      <c r="V168" s="405">
        <v>0.4</v>
      </c>
    </row>
    <row r="169" spans="1:22" ht="51">
      <c r="A169" s="247" t="s">
        <v>1952</v>
      </c>
      <c r="B169" s="148"/>
      <c r="C169" s="148"/>
      <c r="E169" s="65">
        <v>1</v>
      </c>
      <c r="F169" s="65">
        <v>1.3</v>
      </c>
      <c r="G169" s="65">
        <v>1.4</v>
      </c>
      <c r="H169" s="65">
        <v>1.4</v>
      </c>
      <c r="I169" s="65">
        <v>1.5</v>
      </c>
      <c r="J169" s="65">
        <v>1.5</v>
      </c>
      <c r="K169" s="65">
        <v>1.8</v>
      </c>
      <c r="L169" s="65">
        <v>1.9</v>
      </c>
      <c r="M169" s="65">
        <v>2.3</v>
      </c>
      <c r="N169" s="65">
        <v>2.2</v>
      </c>
      <c r="O169" s="65">
        <v>2.3</v>
      </c>
      <c r="P169" s="65">
        <v>2.1</v>
      </c>
      <c r="Q169" s="65">
        <v>1.7</v>
      </c>
      <c r="R169" s="65">
        <v>2.2</v>
      </c>
      <c r="S169" s="238">
        <v>1.5</v>
      </c>
      <c r="T169" s="16">
        <v>1.5</v>
      </c>
      <c r="U169" s="358">
        <v>1.6</v>
      </c>
      <c r="V169" s="405">
        <v>1.4</v>
      </c>
    </row>
    <row r="170" spans="1:22" ht="63.75">
      <c r="A170" s="247" t="s">
        <v>1283</v>
      </c>
      <c r="B170" s="148"/>
      <c r="C170" s="148"/>
      <c r="E170" s="238">
        <v>0.4</v>
      </c>
      <c r="F170" s="238">
        <v>0.5</v>
      </c>
      <c r="G170" s="238">
        <v>0.5</v>
      </c>
      <c r="H170" s="238">
        <v>0.6</v>
      </c>
      <c r="I170" s="238">
        <v>0.7</v>
      </c>
      <c r="J170" s="238">
        <v>0.6</v>
      </c>
      <c r="K170" s="238">
        <v>0.7</v>
      </c>
      <c r="L170" s="238">
        <v>0.8</v>
      </c>
      <c r="M170" s="238">
        <v>1</v>
      </c>
      <c r="N170" s="238">
        <v>1</v>
      </c>
      <c r="O170" s="238">
        <v>1</v>
      </c>
      <c r="P170" s="65">
        <v>1.1</v>
      </c>
      <c r="Q170" s="65">
        <v>1.4</v>
      </c>
      <c r="R170" s="65">
        <v>1.5</v>
      </c>
      <c r="S170" s="238">
        <v>1.5</v>
      </c>
      <c r="T170" s="16">
        <v>1.3</v>
      </c>
      <c r="U170" s="358">
        <v>1.6</v>
      </c>
      <c r="V170" s="405">
        <v>1.4</v>
      </c>
    </row>
    <row r="171" spans="1:22" ht="12.75">
      <c r="A171" s="245" t="s">
        <v>614</v>
      </c>
      <c r="B171" s="148"/>
      <c r="C171" s="148"/>
      <c r="E171" s="65">
        <v>0.9</v>
      </c>
      <c r="F171" s="65">
        <v>0.8</v>
      </c>
      <c r="G171" s="65">
        <v>0.7</v>
      </c>
      <c r="H171" s="65">
        <v>0.8</v>
      </c>
      <c r="I171" s="65">
        <v>1</v>
      </c>
      <c r="J171" s="65">
        <v>0.8</v>
      </c>
      <c r="K171" s="65">
        <v>0.8</v>
      </c>
      <c r="L171" s="65">
        <v>0.7</v>
      </c>
      <c r="M171" s="65">
        <v>0.7</v>
      </c>
      <c r="N171" s="65">
        <v>0.4</v>
      </c>
      <c r="O171" s="65">
        <v>0.3</v>
      </c>
      <c r="P171" s="65">
        <v>0.4</v>
      </c>
      <c r="Q171" s="65">
        <v>0.4</v>
      </c>
      <c r="R171" s="65">
        <v>0.5</v>
      </c>
      <c r="S171" s="238">
        <v>0.5</v>
      </c>
      <c r="T171" s="16">
        <v>0.5</v>
      </c>
      <c r="U171" s="358">
        <v>0.5</v>
      </c>
      <c r="V171" s="405">
        <v>0.5</v>
      </c>
    </row>
    <row r="172" spans="1:22" ht="12.75">
      <c r="A172" s="245" t="s">
        <v>615</v>
      </c>
      <c r="B172" s="148"/>
      <c r="C172" s="148"/>
      <c r="E172" s="238">
        <v>11.3</v>
      </c>
      <c r="F172" s="238">
        <v>12.6</v>
      </c>
      <c r="G172" s="238">
        <v>14.1</v>
      </c>
      <c r="H172" s="238">
        <v>16.1</v>
      </c>
      <c r="I172" s="238">
        <v>14.8</v>
      </c>
      <c r="J172" s="238">
        <v>18.6</v>
      </c>
      <c r="K172" s="65">
        <v>21.2</v>
      </c>
      <c r="L172" s="65">
        <v>22.2</v>
      </c>
      <c r="M172" s="65">
        <v>18.5</v>
      </c>
      <c r="N172" s="65">
        <v>22.3</v>
      </c>
      <c r="O172" s="65">
        <v>22.7</v>
      </c>
      <c r="P172" s="65">
        <v>24.5</v>
      </c>
      <c r="Q172" s="65">
        <v>23.6</v>
      </c>
      <c r="R172" s="65">
        <v>22.2</v>
      </c>
      <c r="S172" s="238">
        <v>23</v>
      </c>
      <c r="T172" s="16">
        <v>26.5</v>
      </c>
      <c r="U172" s="358">
        <v>25.5</v>
      </c>
      <c r="V172" s="405">
        <v>27.8</v>
      </c>
    </row>
    <row r="173" spans="1:22" ht="12.75">
      <c r="A173" s="247" t="s">
        <v>1286</v>
      </c>
      <c r="B173" s="148"/>
      <c r="C173" s="148"/>
      <c r="E173" s="65">
        <v>1</v>
      </c>
      <c r="F173" s="65">
        <v>1.4</v>
      </c>
      <c r="G173" s="65">
        <v>1.9</v>
      </c>
      <c r="H173" s="65">
        <v>2.8</v>
      </c>
      <c r="I173" s="65">
        <v>3.6</v>
      </c>
      <c r="J173" s="65">
        <v>3.3</v>
      </c>
      <c r="K173" s="65">
        <v>2.7</v>
      </c>
      <c r="L173" s="65">
        <v>3</v>
      </c>
      <c r="M173" s="65">
        <v>3.4</v>
      </c>
      <c r="N173" s="65">
        <v>4.8</v>
      </c>
      <c r="O173" s="65">
        <v>5.4</v>
      </c>
      <c r="P173" s="65">
        <v>5.4</v>
      </c>
      <c r="Q173" s="65">
        <v>4.5</v>
      </c>
      <c r="R173" s="65">
        <v>3.7</v>
      </c>
      <c r="S173" s="238">
        <v>3.2</v>
      </c>
      <c r="T173" s="16">
        <v>2.8</v>
      </c>
      <c r="U173" s="358">
        <v>2.9</v>
      </c>
      <c r="V173" s="405">
        <v>2.9</v>
      </c>
    </row>
    <row r="174" spans="1:22" ht="12.75">
      <c r="A174" s="245" t="s">
        <v>2148</v>
      </c>
      <c r="B174" s="148"/>
      <c r="C174" s="148"/>
      <c r="E174" s="65">
        <v>2.5</v>
      </c>
      <c r="F174" s="65">
        <v>2.5</v>
      </c>
      <c r="G174" s="65">
        <v>2.9</v>
      </c>
      <c r="H174" s="65">
        <v>2.7</v>
      </c>
      <c r="I174" s="65">
        <v>3.4</v>
      </c>
      <c r="J174" s="65">
        <v>1.6</v>
      </c>
      <c r="K174" s="65">
        <v>0.8</v>
      </c>
      <c r="L174" s="65">
        <v>0.8</v>
      </c>
      <c r="M174" s="65">
        <v>1</v>
      </c>
      <c r="N174" s="65">
        <v>1.2</v>
      </c>
      <c r="O174" s="65">
        <v>1.4</v>
      </c>
      <c r="P174" s="65">
        <v>1.4</v>
      </c>
      <c r="Q174" s="65">
        <v>1.1</v>
      </c>
      <c r="R174" s="65">
        <v>1.3</v>
      </c>
      <c r="S174" s="238">
        <v>1.1</v>
      </c>
      <c r="T174" s="16">
        <v>1.3</v>
      </c>
      <c r="U174" s="358">
        <v>1.3</v>
      </c>
      <c r="V174" s="405">
        <v>1.6</v>
      </c>
    </row>
    <row r="175" spans="1:22" ht="38.25">
      <c r="A175" s="245" t="s">
        <v>617</v>
      </c>
      <c r="B175" s="148"/>
      <c r="C175" s="148"/>
      <c r="E175" s="65">
        <v>26</v>
      </c>
      <c r="F175" s="65">
        <v>25.3</v>
      </c>
      <c r="G175" s="65">
        <v>22.3</v>
      </c>
      <c r="H175" s="65">
        <v>18.9</v>
      </c>
      <c r="I175" s="65">
        <v>18.9</v>
      </c>
      <c r="J175" s="65">
        <v>16.6</v>
      </c>
      <c r="K175" s="65">
        <v>15.2</v>
      </c>
      <c r="L175" s="65">
        <v>14.7</v>
      </c>
      <c r="M175" s="65">
        <v>18.1</v>
      </c>
      <c r="N175" s="238">
        <v>17.7</v>
      </c>
      <c r="O175" s="65">
        <v>17.3</v>
      </c>
      <c r="P175" s="65">
        <v>16.8</v>
      </c>
      <c r="Q175" s="65">
        <v>17</v>
      </c>
      <c r="R175" s="65">
        <v>18.3</v>
      </c>
      <c r="S175" s="238">
        <v>18.4</v>
      </c>
      <c r="T175" s="15">
        <v>15.3</v>
      </c>
      <c r="U175" s="358">
        <v>17.9</v>
      </c>
      <c r="V175" s="405">
        <v>15.1</v>
      </c>
    </row>
    <row r="176" spans="1:22" ht="25.5">
      <c r="A176" s="247" t="s">
        <v>1953</v>
      </c>
      <c r="B176" s="148"/>
      <c r="C176" s="148"/>
      <c r="E176" s="65">
        <v>0.5</v>
      </c>
      <c r="F176" s="65">
        <v>0.4</v>
      </c>
      <c r="G176" s="65">
        <v>0.3</v>
      </c>
      <c r="H176" s="65">
        <v>0.5</v>
      </c>
      <c r="I176" s="65">
        <v>0.5</v>
      </c>
      <c r="J176" s="65">
        <v>0.5</v>
      </c>
      <c r="K176" s="65">
        <v>0.5</v>
      </c>
      <c r="L176" s="65">
        <v>0.5</v>
      </c>
      <c r="M176" s="65">
        <v>0.7</v>
      </c>
      <c r="N176" s="65">
        <v>0.7</v>
      </c>
      <c r="O176" s="65">
        <v>0.6</v>
      </c>
      <c r="P176" s="65">
        <v>0.5</v>
      </c>
      <c r="Q176" s="65">
        <v>0.5</v>
      </c>
      <c r="R176" s="65">
        <v>0.4</v>
      </c>
      <c r="S176" s="238">
        <v>0.5</v>
      </c>
      <c r="T176" s="16">
        <v>0.7</v>
      </c>
      <c r="U176" s="358">
        <v>0.7</v>
      </c>
      <c r="V176" s="405">
        <v>0.8</v>
      </c>
    </row>
    <row r="177" spans="1:22" ht="38.25">
      <c r="A177" s="245" t="s">
        <v>1275</v>
      </c>
      <c r="B177" s="148"/>
      <c r="C177" s="148"/>
      <c r="E177" s="65">
        <v>3</v>
      </c>
      <c r="F177" s="65">
        <v>3.2</v>
      </c>
      <c r="G177" s="65">
        <v>3.5</v>
      </c>
      <c r="H177" s="65">
        <v>3.3</v>
      </c>
      <c r="I177" s="65">
        <v>4.1</v>
      </c>
      <c r="J177" s="65">
        <v>1.9</v>
      </c>
      <c r="K177" s="65">
        <v>1.5</v>
      </c>
      <c r="L177" s="65">
        <v>1.5</v>
      </c>
      <c r="M177" s="65">
        <v>2</v>
      </c>
      <c r="N177" s="65">
        <v>1.6</v>
      </c>
      <c r="O177" s="65">
        <v>1.7</v>
      </c>
      <c r="P177" s="65">
        <v>1.6</v>
      </c>
      <c r="Q177" s="65">
        <v>1.7</v>
      </c>
      <c r="R177" s="65">
        <v>1.7</v>
      </c>
      <c r="S177" s="238">
        <v>1.6</v>
      </c>
      <c r="T177" s="16">
        <v>1.7</v>
      </c>
      <c r="U177" s="358">
        <v>1.4</v>
      </c>
      <c r="V177" s="405">
        <v>1.5</v>
      </c>
    </row>
    <row r="178" spans="1:22" ht="12.75">
      <c r="A178" s="245" t="s">
        <v>447</v>
      </c>
      <c r="B178" s="148"/>
      <c r="C178" s="148"/>
      <c r="E178" s="238">
        <v>2.2</v>
      </c>
      <c r="F178" s="238">
        <v>1.8</v>
      </c>
      <c r="G178" s="238">
        <v>1.5</v>
      </c>
      <c r="H178" s="238">
        <v>1.5</v>
      </c>
      <c r="I178" s="238">
        <v>1.8</v>
      </c>
      <c r="J178" s="238">
        <v>1.5</v>
      </c>
      <c r="K178" s="238">
        <v>1.3</v>
      </c>
      <c r="L178" s="238">
        <v>1.5</v>
      </c>
      <c r="M178" s="238">
        <v>1.5</v>
      </c>
      <c r="N178" s="238">
        <v>1.5</v>
      </c>
      <c r="O178" s="65">
        <v>1.8</v>
      </c>
      <c r="P178" s="65">
        <v>1.9</v>
      </c>
      <c r="Q178" s="65">
        <v>2.1</v>
      </c>
      <c r="R178" s="65">
        <v>2.2</v>
      </c>
      <c r="S178" s="238">
        <v>1.9</v>
      </c>
      <c r="T178" s="16">
        <v>1.8</v>
      </c>
      <c r="U178" s="358">
        <v>1.8</v>
      </c>
      <c r="V178" s="405">
        <v>1.8</v>
      </c>
    </row>
    <row r="179" spans="1:22" ht="25.5">
      <c r="A179" s="245" t="s">
        <v>2246</v>
      </c>
      <c r="B179" s="148"/>
      <c r="C179" s="148"/>
      <c r="E179" s="65">
        <v>2.6</v>
      </c>
      <c r="F179" s="65">
        <v>2.5</v>
      </c>
      <c r="G179" s="65">
        <v>2.1</v>
      </c>
      <c r="H179" s="65">
        <v>2.4</v>
      </c>
      <c r="I179" s="65">
        <v>2.4</v>
      </c>
      <c r="J179" s="65">
        <v>2.3</v>
      </c>
      <c r="K179" s="65">
        <v>2.6</v>
      </c>
      <c r="L179" s="65">
        <v>2.4</v>
      </c>
      <c r="M179" s="65">
        <v>2</v>
      </c>
      <c r="N179" s="65">
        <v>2</v>
      </c>
      <c r="O179" s="65">
        <v>2.5</v>
      </c>
      <c r="P179" s="65">
        <v>2.6</v>
      </c>
      <c r="Q179" s="65">
        <v>2.7</v>
      </c>
      <c r="R179" s="65">
        <v>2.5</v>
      </c>
      <c r="S179" s="238">
        <v>2.4</v>
      </c>
      <c r="T179" s="16">
        <v>2.3</v>
      </c>
      <c r="U179" s="358">
        <v>2.1</v>
      </c>
      <c r="V179" s="405">
        <v>2</v>
      </c>
    </row>
    <row r="180" spans="1:22" ht="38.25">
      <c r="A180" s="245" t="s">
        <v>2247</v>
      </c>
      <c r="B180" s="148"/>
      <c r="C180" s="148"/>
      <c r="E180" s="65">
        <v>4.8</v>
      </c>
      <c r="F180" s="65">
        <v>4.3</v>
      </c>
      <c r="G180" s="65">
        <v>4</v>
      </c>
      <c r="H180" s="65">
        <v>4.3</v>
      </c>
      <c r="I180" s="65">
        <v>5</v>
      </c>
      <c r="J180" s="65">
        <v>4.4</v>
      </c>
      <c r="K180" s="65">
        <v>3.9</v>
      </c>
      <c r="L180" s="65">
        <v>3.5</v>
      </c>
      <c r="M180" s="65">
        <v>3.8</v>
      </c>
      <c r="N180" s="65">
        <v>2.6</v>
      </c>
      <c r="O180" s="65">
        <v>2.4</v>
      </c>
      <c r="P180" s="65">
        <v>2.5</v>
      </c>
      <c r="Q180" s="65">
        <v>2.8</v>
      </c>
      <c r="R180" s="65">
        <v>2.5</v>
      </c>
      <c r="S180" s="238">
        <v>2.8</v>
      </c>
      <c r="T180" s="16">
        <v>2.8</v>
      </c>
      <c r="U180" s="358">
        <v>2.7</v>
      </c>
      <c r="V180" s="405">
        <v>2.9</v>
      </c>
    </row>
    <row r="181" spans="1:21" ht="38.25">
      <c r="A181" s="29" t="s">
        <v>1276</v>
      </c>
      <c r="B181" s="148"/>
      <c r="C181" s="148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  <c r="T181" s="77"/>
      <c r="U181" s="343"/>
    </row>
    <row r="182" spans="1:22" ht="15.75">
      <c r="A182" s="129" t="s">
        <v>1277</v>
      </c>
      <c r="B182" s="148"/>
      <c r="C182" s="148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>
        <v>110.9</v>
      </c>
      <c r="Q182" s="65">
        <v>116.7</v>
      </c>
      <c r="R182" s="65">
        <v>122.7</v>
      </c>
      <c r="S182" s="238">
        <v>109.9</v>
      </c>
      <c r="T182" s="16">
        <v>84.3</v>
      </c>
      <c r="U182" s="357">
        <v>106</v>
      </c>
      <c r="V182" s="405">
        <v>108.3</v>
      </c>
    </row>
    <row r="183" spans="1:21" ht="25.5">
      <c r="A183" s="242" t="s">
        <v>1795</v>
      </c>
      <c r="B183" s="148"/>
      <c r="C183" s="148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65"/>
      <c r="S183" s="238"/>
      <c r="T183" s="16"/>
      <c r="U183" s="19"/>
    </row>
    <row r="184" spans="1:22" ht="25.5">
      <c r="A184" s="245" t="s">
        <v>1140</v>
      </c>
      <c r="B184" s="148"/>
      <c r="C184" s="148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>
        <v>109.5</v>
      </c>
      <c r="Q184" s="65">
        <v>143</v>
      </c>
      <c r="R184" s="65">
        <v>132.2</v>
      </c>
      <c r="S184" s="238">
        <v>98.8</v>
      </c>
      <c r="T184" s="16">
        <v>78.1</v>
      </c>
      <c r="U184" s="358">
        <v>89.1</v>
      </c>
      <c r="V184" s="405">
        <v>114.6</v>
      </c>
    </row>
    <row r="185" spans="1:22" ht="12.75">
      <c r="A185" s="245" t="s">
        <v>765</v>
      </c>
      <c r="B185" s="148"/>
      <c r="C185" s="148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>
        <v>89.4</v>
      </c>
      <c r="Q185" s="65">
        <v>130.9</v>
      </c>
      <c r="R185" s="65">
        <v>95.7</v>
      </c>
      <c r="S185" s="238">
        <v>88.1</v>
      </c>
      <c r="T185" s="16">
        <v>88.1</v>
      </c>
      <c r="U185" s="358">
        <v>108.8</v>
      </c>
      <c r="V185" s="405">
        <v>137.4</v>
      </c>
    </row>
    <row r="186" spans="1:22" ht="12.75">
      <c r="A186" s="245" t="s">
        <v>1859</v>
      </c>
      <c r="B186" s="148"/>
      <c r="C186" s="148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>
        <v>99.7</v>
      </c>
      <c r="Q186" s="65">
        <v>121</v>
      </c>
      <c r="R186" s="65">
        <v>116.1</v>
      </c>
      <c r="S186" s="238">
        <v>106.5</v>
      </c>
      <c r="T186" s="16">
        <v>89.9</v>
      </c>
      <c r="U186" s="358">
        <v>106.6</v>
      </c>
      <c r="V186" s="405">
        <v>113.8</v>
      </c>
    </row>
    <row r="187" spans="1:22" ht="12.75">
      <c r="A187" s="246" t="s">
        <v>1407</v>
      </c>
      <c r="B187" s="148"/>
      <c r="C187" s="148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65"/>
      <c r="S187" s="238"/>
      <c r="T187" s="16"/>
      <c r="U187" s="155"/>
      <c r="V187" s="382"/>
    </row>
    <row r="188" spans="1:22" ht="25.5">
      <c r="A188" s="247" t="s">
        <v>1535</v>
      </c>
      <c r="B188" s="148"/>
      <c r="C188" s="148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>
        <v>97.3</v>
      </c>
      <c r="Q188" s="65">
        <v>123.4</v>
      </c>
      <c r="R188" s="65">
        <v>115.1</v>
      </c>
      <c r="S188" s="238">
        <v>107.5</v>
      </c>
      <c r="T188" s="16">
        <v>90.9</v>
      </c>
      <c r="U188" s="357">
        <v>106</v>
      </c>
      <c r="V188" s="405">
        <v>112.3</v>
      </c>
    </row>
    <row r="189" spans="1:22" ht="25.5">
      <c r="A189" s="247" t="s">
        <v>1536</v>
      </c>
      <c r="B189" s="148"/>
      <c r="C189" s="148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>
        <v>118.9</v>
      </c>
      <c r="Q189" s="65">
        <v>102.1</v>
      </c>
      <c r="R189" s="65">
        <v>126.7</v>
      </c>
      <c r="S189" s="238">
        <v>97.6</v>
      </c>
      <c r="T189" s="16">
        <v>78.6</v>
      </c>
      <c r="U189" s="358">
        <v>112.7</v>
      </c>
      <c r="V189" s="405">
        <v>127.4</v>
      </c>
    </row>
    <row r="190" spans="1:22" ht="12.75">
      <c r="A190" s="245" t="s">
        <v>1860</v>
      </c>
      <c r="B190" s="148"/>
      <c r="C190" s="148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>
        <v>112.4</v>
      </c>
      <c r="Q190" s="65">
        <v>112.1</v>
      </c>
      <c r="R190" s="65">
        <v>116.6</v>
      </c>
      <c r="S190" s="238">
        <v>112.5</v>
      </c>
      <c r="T190" s="16">
        <v>82.8</v>
      </c>
      <c r="U190" s="357">
        <v>101.5</v>
      </c>
      <c r="V190" s="405">
        <v>105.3</v>
      </c>
    </row>
    <row r="191" spans="1:21" ht="12.75">
      <c r="A191" s="246" t="s">
        <v>141</v>
      </c>
      <c r="B191" s="148"/>
      <c r="C191" s="148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65"/>
      <c r="S191" s="65"/>
      <c r="T191" s="204"/>
      <c r="U191" s="204"/>
    </row>
    <row r="192" spans="1:22" ht="25.5">
      <c r="A192" s="247" t="s">
        <v>1538</v>
      </c>
      <c r="B192" s="148"/>
      <c r="C192" s="148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>
        <v>107.8</v>
      </c>
      <c r="Q192" s="65">
        <v>101.8</v>
      </c>
      <c r="R192" s="65">
        <v>117.5</v>
      </c>
      <c r="S192" s="238">
        <v>97</v>
      </c>
      <c r="T192" s="16">
        <v>76.3</v>
      </c>
      <c r="U192" s="358">
        <v>106.6</v>
      </c>
      <c r="V192" s="405">
        <v>96</v>
      </c>
    </row>
    <row r="193" spans="1:22" ht="25.5">
      <c r="A193" s="247" t="s">
        <v>1539</v>
      </c>
      <c r="B193" s="148"/>
      <c r="C193" s="148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>
        <v>80.5</v>
      </c>
      <c r="Q193" s="65">
        <v>107.8</v>
      </c>
      <c r="R193" s="65">
        <v>140.4</v>
      </c>
      <c r="S193" s="238">
        <v>107.1</v>
      </c>
      <c r="T193" s="15">
        <v>82</v>
      </c>
      <c r="U193" s="358">
        <v>137.2</v>
      </c>
      <c r="V193" s="405">
        <v>92.7</v>
      </c>
    </row>
    <row r="194" spans="1:22" ht="25.5">
      <c r="A194" s="247" t="s">
        <v>1540</v>
      </c>
      <c r="B194" s="148"/>
      <c r="C194" s="148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>
        <v>108.5</v>
      </c>
      <c r="Q194" s="65">
        <v>164</v>
      </c>
      <c r="R194" s="65">
        <v>96.3</v>
      </c>
      <c r="S194" s="238">
        <v>79.3</v>
      </c>
      <c r="T194" s="15">
        <v>64.7</v>
      </c>
      <c r="U194" s="116" t="s">
        <v>178</v>
      </c>
      <c r="V194" s="405">
        <v>136.4</v>
      </c>
    </row>
    <row r="195" spans="1:22" ht="25.5">
      <c r="A195" s="247" t="s">
        <v>1541</v>
      </c>
      <c r="B195" s="148"/>
      <c r="C195" s="148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>
        <v>112.3</v>
      </c>
      <c r="Q195" s="65">
        <v>90.2</v>
      </c>
      <c r="R195" s="65">
        <v>117.1</v>
      </c>
      <c r="S195" s="238">
        <v>144.6</v>
      </c>
      <c r="T195" s="16">
        <v>56.3</v>
      </c>
      <c r="U195" s="358">
        <v>93.3</v>
      </c>
      <c r="V195" s="358">
        <v>178.1</v>
      </c>
    </row>
    <row r="196" spans="1:22" ht="38.25">
      <c r="A196" s="247" t="s">
        <v>1542</v>
      </c>
      <c r="B196" s="148"/>
      <c r="C196" s="148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>
        <v>107.4</v>
      </c>
      <c r="Q196" s="65">
        <v>110</v>
      </c>
      <c r="R196" s="65">
        <v>110.4</v>
      </c>
      <c r="S196" s="238">
        <v>107.5</v>
      </c>
      <c r="T196" s="16">
        <v>63.6</v>
      </c>
      <c r="U196" s="357">
        <v>122.6</v>
      </c>
      <c r="V196" s="405">
        <v>115</v>
      </c>
    </row>
    <row r="197" spans="1:22" ht="25.5">
      <c r="A197" s="247" t="s">
        <v>1949</v>
      </c>
      <c r="B197" s="148"/>
      <c r="C197" s="148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>
        <v>111.2</v>
      </c>
      <c r="Q197" s="65">
        <v>113.6</v>
      </c>
      <c r="R197" s="65">
        <v>116.3</v>
      </c>
      <c r="S197" s="238">
        <v>116.2</v>
      </c>
      <c r="T197" s="16">
        <v>139.1</v>
      </c>
      <c r="U197" s="358">
        <v>113.9</v>
      </c>
      <c r="V197" s="405">
        <v>102.9</v>
      </c>
    </row>
    <row r="198" spans="1:22" ht="12.75">
      <c r="A198" s="247" t="s">
        <v>1127</v>
      </c>
      <c r="B198" s="148"/>
      <c r="C198" s="148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>
        <v>137.3</v>
      </c>
      <c r="Q198" s="65">
        <v>124.2</v>
      </c>
      <c r="R198" s="65">
        <v>118</v>
      </c>
      <c r="S198" s="238">
        <v>107</v>
      </c>
      <c r="T198" s="15">
        <v>75.6</v>
      </c>
      <c r="U198" s="357">
        <v>100.5</v>
      </c>
      <c r="V198" s="405">
        <v>124.7</v>
      </c>
    </row>
    <row r="199" spans="1:22" ht="25.5">
      <c r="A199" s="247" t="s">
        <v>1128</v>
      </c>
      <c r="B199" s="148"/>
      <c r="C199" s="148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>
        <v>107.8</v>
      </c>
      <c r="Q199" s="65">
        <v>103.8</v>
      </c>
      <c r="R199" s="65">
        <v>146.2</v>
      </c>
      <c r="S199" s="238">
        <v>81.7</v>
      </c>
      <c r="T199" s="16">
        <v>83.4</v>
      </c>
      <c r="U199" s="358">
        <v>94.3</v>
      </c>
      <c r="V199" s="405">
        <v>98.7</v>
      </c>
    </row>
    <row r="200" spans="1:22" ht="38.25">
      <c r="A200" s="247" t="s">
        <v>1129</v>
      </c>
      <c r="B200" s="148"/>
      <c r="C200" s="148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>
        <v>121.8</v>
      </c>
      <c r="Q200" s="65">
        <v>98.8</v>
      </c>
      <c r="R200" s="65">
        <v>154.2</v>
      </c>
      <c r="S200" s="238">
        <v>136.5</v>
      </c>
      <c r="T200" s="16">
        <v>71.6</v>
      </c>
      <c r="U200" s="358">
        <v>103.5</v>
      </c>
      <c r="V200" s="405">
        <v>93.2</v>
      </c>
    </row>
    <row r="201" spans="1:22" ht="38.25">
      <c r="A201" s="247" t="s">
        <v>1130</v>
      </c>
      <c r="B201" s="148"/>
      <c r="C201" s="148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>
        <v>119.2</v>
      </c>
      <c r="Q201" s="65">
        <v>115.1</v>
      </c>
      <c r="R201" s="65">
        <v>102.8</v>
      </c>
      <c r="S201" s="238">
        <v>118.1</v>
      </c>
      <c r="T201" s="16">
        <v>79.3</v>
      </c>
      <c r="U201" s="358">
        <v>85.9</v>
      </c>
      <c r="V201" s="405">
        <v>100.1</v>
      </c>
    </row>
    <row r="202" spans="1:22" ht="25.5">
      <c r="A202" s="246" t="s">
        <v>1259</v>
      </c>
      <c r="B202" s="148"/>
      <c r="C202" s="148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>
        <v>120.1</v>
      </c>
      <c r="Q202" s="65">
        <v>117.5</v>
      </c>
      <c r="R202" s="65">
        <v>100</v>
      </c>
      <c r="S202" s="238">
        <v>118.2</v>
      </c>
      <c r="T202" s="16">
        <v>79.6</v>
      </c>
      <c r="U202" s="358">
        <v>81.3</v>
      </c>
      <c r="V202" s="358">
        <v>103.7</v>
      </c>
    </row>
    <row r="203" spans="1:22" ht="28.5">
      <c r="A203" s="247" t="s">
        <v>1950</v>
      </c>
      <c r="B203" s="148"/>
      <c r="C203" s="148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>
        <v>98.6</v>
      </c>
      <c r="Q203" s="65">
        <v>132.2</v>
      </c>
      <c r="R203" s="65">
        <v>110.7</v>
      </c>
      <c r="S203" s="238">
        <v>108.9</v>
      </c>
      <c r="T203" s="16">
        <v>69.7</v>
      </c>
      <c r="U203" s="357">
        <v>107.6</v>
      </c>
      <c r="V203" s="405">
        <v>90.7</v>
      </c>
    </row>
    <row r="204" spans="1:22" ht="51">
      <c r="A204" s="247" t="s">
        <v>1026</v>
      </c>
      <c r="B204" s="148"/>
      <c r="C204" s="148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>
        <v>108.3</v>
      </c>
      <c r="Q204" s="65">
        <v>104.5</v>
      </c>
      <c r="R204" s="65">
        <v>126.1</v>
      </c>
      <c r="S204" s="238">
        <v>107.4</v>
      </c>
      <c r="T204" s="16">
        <v>78.6</v>
      </c>
      <c r="U204" s="358">
        <v>100.7</v>
      </c>
      <c r="V204" s="405">
        <v>109</v>
      </c>
    </row>
    <row r="205" spans="1:22" ht="25.5">
      <c r="A205" s="247" t="s">
        <v>1027</v>
      </c>
      <c r="B205" s="148"/>
      <c r="C205" s="148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>
        <v>88.4</v>
      </c>
      <c r="Q205" s="65">
        <v>119.3</v>
      </c>
      <c r="R205" s="65">
        <v>129.6</v>
      </c>
      <c r="S205" s="238">
        <v>122.5</v>
      </c>
      <c r="T205" s="16">
        <v>90.1</v>
      </c>
      <c r="U205" s="357">
        <v>104.7</v>
      </c>
      <c r="V205" s="405">
        <v>111.7</v>
      </c>
    </row>
    <row r="206" spans="1:21" ht="12.75">
      <c r="A206" s="248" t="s">
        <v>2241</v>
      </c>
      <c r="B206" s="148"/>
      <c r="C206" s="148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65"/>
      <c r="S206" s="238"/>
      <c r="T206" s="16"/>
      <c r="U206" s="19"/>
    </row>
    <row r="207" spans="1:22" ht="25.5">
      <c r="A207" s="246" t="s">
        <v>1028</v>
      </c>
      <c r="B207" s="148"/>
      <c r="C207" s="148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>
        <v>85.4</v>
      </c>
      <c r="Q207" s="65">
        <v>105.8</v>
      </c>
      <c r="R207" s="65">
        <v>153</v>
      </c>
      <c r="S207" s="238">
        <v>138.4</v>
      </c>
      <c r="T207" s="16">
        <v>81.5</v>
      </c>
      <c r="U207" s="358">
        <v>100.1</v>
      </c>
      <c r="V207" s="405">
        <v>101.4</v>
      </c>
    </row>
    <row r="208" spans="1:22" ht="38.25">
      <c r="A208" s="246" t="s">
        <v>1951</v>
      </c>
      <c r="B208" s="148"/>
      <c r="C208" s="148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>
        <v>95.5</v>
      </c>
      <c r="Q208" s="65">
        <v>135.4</v>
      </c>
      <c r="R208" s="65">
        <v>108.8</v>
      </c>
      <c r="S208" s="238">
        <v>101.7</v>
      </c>
      <c r="T208" s="16">
        <v>107.8</v>
      </c>
      <c r="U208" s="358">
        <v>111.4</v>
      </c>
      <c r="V208" s="405">
        <v>125.4</v>
      </c>
    </row>
    <row r="209" spans="1:22" ht="25.5">
      <c r="A209" s="245" t="s">
        <v>2227</v>
      </c>
      <c r="B209" s="148"/>
      <c r="C209" s="148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>
        <v>108.6</v>
      </c>
      <c r="Q209" s="65">
        <v>108.7</v>
      </c>
      <c r="R209" s="65">
        <v>132.8</v>
      </c>
      <c r="S209" s="238">
        <v>111.6</v>
      </c>
      <c r="T209" s="16">
        <v>108.9</v>
      </c>
      <c r="U209" s="358">
        <v>112.5</v>
      </c>
      <c r="V209" s="405">
        <v>114.7</v>
      </c>
    </row>
    <row r="210" spans="1:22" ht="12.75">
      <c r="A210" s="245" t="s">
        <v>612</v>
      </c>
      <c r="B210" s="148"/>
      <c r="C210" s="148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>
        <v>113.3</v>
      </c>
      <c r="Q210" s="65">
        <v>119.8</v>
      </c>
      <c r="R210" s="65">
        <v>128.8</v>
      </c>
      <c r="S210" s="238">
        <v>126.2</v>
      </c>
      <c r="T210" s="16">
        <v>69.9</v>
      </c>
      <c r="U210" s="358">
        <v>110.9</v>
      </c>
      <c r="V210" s="405">
        <v>90.6</v>
      </c>
    </row>
    <row r="211" spans="1:22" ht="51">
      <c r="A211" s="245" t="s">
        <v>613</v>
      </c>
      <c r="B211" s="148"/>
      <c r="C211" s="148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>
        <v>117.2</v>
      </c>
      <c r="Q211" s="65">
        <v>114.4</v>
      </c>
      <c r="R211" s="65">
        <v>150.5</v>
      </c>
      <c r="S211" s="238">
        <v>93.1</v>
      </c>
      <c r="T211" s="16">
        <v>79.2</v>
      </c>
      <c r="U211" s="358">
        <v>120.2</v>
      </c>
      <c r="V211" s="405">
        <v>90</v>
      </c>
    </row>
    <row r="212" spans="1:21" ht="12.75">
      <c r="A212" s="246" t="s">
        <v>141</v>
      </c>
      <c r="B212" s="148"/>
      <c r="C212" s="148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65"/>
      <c r="S212" s="238"/>
      <c r="T212" s="16"/>
      <c r="U212" s="19"/>
    </row>
    <row r="213" spans="1:22" ht="51">
      <c r="A213" s="247" t="s">
        <v>1425</v>
      </c>
      <c r="B213" s="148"/>
      <c r="C213" s="148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>
        <v>192.1</v>
      </c>
      <c r="Q213" s="65">
        <v>130</v>
      </c>
      <c r="R213" s="65">
        <v>158.6</v>
      </c>
      <c r="S213" s="238">
        <v>127.2</v>
      </c>
      <c r="T213" s="16">
        <v>66.5</v>
      </c>
      <c r="U213" s="358">
        <v>116.6</v>
      </c>
      <c r="V213" s="405">
        <v>81.6</v>
      </c>
    </row>
    <row r="214" spans="1:22" ht="51">
      <c r="A214" s="247" t="s">
        <v>1952</v>
      </c>
      <c r="B214" s="148"/>
      <c r="C214" s="148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>
        <v>103.3</v>
      </c>
      <c r="Q214" s="65">
        <v>94.7</v>
      </c>
      <c r="R214" s="65">
        <v>163.8</v>
      </c>
      <c r="S214" s="238">
        <v>75.3</v>
      </c>
      <c r="T214" s="15">
        <v>86.8</v>
      </c>
      <c r="U214" s="358">
        <v>111.7</v>
      </c>
      <c r="V214" s="405">
        <v>90.5</v>
      </c>
    </row>
    <row r="215" spans="1:22" ht="63.75">
      <c r="A215" s="247" t="s">
        <v>1283</v>
      </c>
      <c r="B215" s="148"/>
      <c r="C215" s="148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>
        <v>131.9</v>
      </c>
      <c r="Q215" s="65">
        <v>147.5</v>
      </c>
      <c r="R215" s="65">
        <v>132</v>
      </c>
      <c r="S215" s="238">
        <v>107.1</v>
      </c>
      <c r="T215" s="15">
        <v>76.6</v>
      </c>
      <c r="U215" s="358">
        <v>131.6</v>
      </c>
      <c r="V215" s="405">
        <v>92.4</v>
      </c>
    </row>
    <row r="216" spans="1:22" ht="12.75">
      <c r="A216" s="245" t="s">
        <v>614</v>
      </c>
      <c r="B216" s="148"/>
      <c r="C216" s="148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>
        <v>115.6</v>
      </c>
      <c r="Q216" s="65">
        <v>132.4</v>
      </c>
      <c r="R216" s="65">
        <v>146.4</v>
      </c>
      <c r="S216" s="238">
        <v>102.1</v>
      </c>
      <c r="T216" s="16">
        <v>93.3</v>
      </c>
      <c r="U216" s="358">
        <v>114.8</v>
      </c>
      <c r="V216" s="405">
        <v>106.7</v>
      </c>
    </row>
    <row r="217" spans="1:22" ht="12.75">
      <c r="A217" s="245" t="s">
        <v>615</v>
      </c>
      <c r="B217" s="148"/>
      <c r="C217" s="148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>
        <v>120</v>
      </c>
      <c r="Q217" s="65">
        <v>113.8</v>
      </c>
      <c r="R217" s="65">
        <v>117.2</v>
      </c>
      <c r="S217" s="238">
        <v>116.1</v>
      </c>
      <c r="T217" s="16">
        <v>103.5</v>
      </c>
      <c r="U217" s="357">
        <v>102.4</v>
      </c>
      <c r="V217" s="405">
        <v>118.3</v>
      </c>
    </row>
    <row r="218" spans="1:22" ht="12.75">
      <c r="A218" s="247" t="s">
        <v>1286</v>
      </c>
      <c r="B218" s="148"/>
      <c r="C218" s="148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>
        <v>116.9</v>
      </c>
      <c r="Q218" s="65">
        <v>100.4</v>
      </c>
      <c r="R218" s="65">
        <v>103.9</v>
      </c>
      <c r="S218" s="238">
        <v>101</v>
      </c>
      <c r="T218" s="16">
        <v>76.7</v>
      </c>
      <c r="U218" s="358">
        <v>114.3</v>
      </c>
      <c r="V218" s="405">
        <v>113.9</v>
      </c>
    </row>
    <row r="219" spans="1:22" ht="12.75">
      <c r="A219" s="245" t="s">
        <v>2148</v>
      </c>
      <c r="B219" s="148"/>
      <c r="C219" s="148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>
        <v>110.8</v>
      </c>
      <c r="Q219" s="65">
        <v>97.7</v>
      </c>
      <c r="R219" s="65">
        <v>142.7</v>
      </c>
      <c r="S219" s="238">
        <v>94.9</v>
      </c>
      <c r="T219" s="16">
        <v>99.7</v>
      </c>
      <c r="U219" s="358">
        <v>112.9</v>
      </c>
      <c r="V219" s="405">
        <v>136.8</v>
      </c>
    </row>
    <row r="220" spans="1:22" ht="38.25">
      <c r="A220" s="245" t="s">
        <v>617</v>
      </c>
      <c r="B220" s="148"/>
      <c r="C220" s="148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>
        <v>106</v>
      </c>
      <c r="Q220" s="65">
        <v>115</v>
      </c>
      <c r="R220" s="65">
        <v>130.3</v>
      </c>
      <c r="S220" s="238">
        <v>109.5</v>
      </c>
      <c r="T220" s="16">
        <v>73.7</v>
      </c>
      <c r="U220" s="358">
        <v>125.4</v>
      </c>
      <c r="V220" s="405">
        <v>91.9</v>
      </c>
    </row>
    <row r="221" spans="1:22" ht="25.5">
      <c r="A221" s="247" t="s">
        <v>1953</v>
      </c>
      <c r="B221" s="148"/>
      <c r="C221" s="148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>
        <v>97.7</v>
      </c>
      <c r="Q221" s="65">
        <v>113.4</v>
      </c>
      <c r="R221" s="65">
        <v>103</v>
      </c>
      <c r="S221" s="238">
        <v>118.3</v>
      </c>
      <c r="T221" s="15">
        <v>134.8</v>
      </c>
      <c r="U221" s="358">
        <v>115.2</v>
      </c>
      <c r="V221" s="358">
        <v>112.4</v>
      </c>
    </row>
    <row r="222" spans="1:22" ht="38.25">
      <c r="A222" s="245" t="s">
        <v>1275</v>
      </c>
      <c r="B222" s="148"/>
      <c r="C222" s="148"/>
      <c r="D222" s="148"/>
      <c r="E222" s="148"/>
      <c r="F222" s="148"/>
      <c r="G222" s="148"/>
      <c r="H222" s="65"/>
      <c r="I222" s="65"/>
      <c r="J222" s="65"/>
      <c r="K222" s="65"/>
      <c r="L222" s="65"/>
      <c r="M222" s="65"/>
      <c r="N222" s="65"/>
      <c r="P222" s="65">
        <v>99.5</v>
      </c>
      <c r="Q222" s="65">
        <v>125.8</v>
      </c>
      <c r="R222" s="65">
        <v>116.1</v>
      </c>
      <c r="S222" s="238">
        <v>108.6</v>
      </c>
      <c r="T222" s="15">
        <v>93</v>
      </c>
      <c r="U222" s="358">
        <v>84.9</v>
      </c>
      <c r="V222" s="405">
        <v>122</v>
      </c>
    </row>
    <row r="223" spans="1:22" ht="12.75">
      <c r="A223" s="245" t="s">
        <v>447</v>
      </c>
      <c r="B223" s="148"/>
      <c r="C223" s="148"/>
      <c r="D223" s="148"/>
      <c r="E223" s="148"/>
      <c r="F223" s="148"/>
      <c r="G223" s="148"/>
      <c r="H223" s="65"/>
      <c r="I223" s="65"/>
      <c r="J223" s="65"/>
      <c r="K223" s="65"/>
      <c r="L223" s="65"/>
      <c r="M223" s="65"/>
      <c r="N223" s="65"/>
      <c r="P223" s="65">
        <v>119.3</v>
      </c>
      <c r="Q223" s="65">
        <v>131.1</v>
      </c>
      <c r="R223" s="65">
        <v>125.6</v>
      </c>
      <c r="S223" s="238">
        <v>102.5</v>
      </c>
      <c r="T223" s="16">
        <v>79.4</v>
      </c>
      <c r="U223" s="358">
        <v>109.7</v>
      </c>
      <c r="V223" s="405">
        <v>113</v>
      </c>
    </row>
    <row r="224" spans="1:22" ht="25.5">
      <c r="A224" s="245" t="s">
        <v>2246</v>
      </c>
      <c r="B224" s="148"/>
      <c r="C224" s="148"/>
      <c r="D224" s="148"/>
      <c r="E224" s="148"/>
      <c r="F224" s="148"/>
      <c r="G224" s="148"/>
      <c r="H224" s="65"/>
      <c r="I224" s="65"/>
      <c r="J224" s="65"/>
      <c r="K224" s="65"/>
      <c r="L224" s="65"/>
      <c r="M224" s="65"/>
      <c r="N224" s="65"/>
      <c r="P224" s="65">
        <v>121.4</v>
      </c>
      <c r="Q224" s="65">
        <v>124.6</v>
      </c>
      <c r="R224" s="65">
        <v>120.4</v>
      </c>
      <c r="S224" s="238">
        <v>108.1</v>
      </c>
      <c r="T224" s="16">
        <v>83.8</v>
      </c>
      <c r="U224" s="358">
        <v>103.6</v>
      </c>
      <c r="V224" s="405">
        <v>103.5</v>
      </c>
    </row>
    <row r="225" spans="1:22" ht="38.25">
      <c r="A225" s="245" t="s">
        <v>2247</v>
      </c>
      <c r="B225" s="148"/>
      <c r="C225" s="148"/>
      <c r="D225" s="148"/>
      <c r="E225" s="148"/>
      <c r="F225" s="148"/>
      <c r="G225" s="148"/>
      <c r="H225" s="65"/>
      <c r="I225" s="65"/>
      <c r="J225" s="65"/>
      <c r="K225" s="65"/>
      <c r="L225" s="65"/>
      <c r="M225" s="65"/>
      <c r="N225" s="65"/>
      <c r="P225" s="65">
        <v>118.5</v>
      </c>
      <c r="Q225" s="65">
        <v>125.4</v>
      </c>
      <c r="R225" s="65">
        <v>115.2</v>
      </c>
      <c r="S225" s="238">
        <v>121.1</v>
      </c>
      <c r="T225" s="16">
        <v>85.7</v>
      </c>
      <c r="U225" s="358">
        <v>104.7</v>
      </c>
      <c r="V225" s="405">
        <v>116</v>
      </c>
    </row>
    <row r="226" spans="1:18" ht="51">
      <c r="A226" s="253" t="s">
        <v>1092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22" ht="15.75">
      <c r="A227" s="253" t="s">
        <v>1093</v>
      </c>
      <c r="B227" s="236"/>
      <c r="D227" s="237">
        <v>663.7</v>
      </c>
      <c r="E227" s="237">
        <v>1885</v>
      </c>
      <c r="F227" s="237">
        <v>7284.3</v>
      </c>
      <c r="G227" s="236">
        <v>11440.3</v>
      </c>
      <c r="H227" s="236">
        <v>16265.4</v>
      </c>
      <c r="I227" s="236">
        <v>41754.5</v>
      </c>
      <c r="J227" s="236">
        <v>66560.1</v>
      </c>
      <c r="K227" s="236">
        <v>132095.7</v>
      </c>
      <c r="L227" s="236">
        <v>174172</v>
      </c>
      <c r="M227" s="236">
        <v>247459.2</v>
      </c>
      <c r="N227" s="236">
        <v>327230.1</v>
      </c>
      <c r="O227" s="236">
        <v>429413</v>
      </c>
      <c r="P227" s="236">
        <v>667291.4</v>
      </c>
      <c r="Q227" s="236">
        <v>832895.3</v>
      </c>
      <c r="R227" s="236">
        <v>1093750.8</v>
      </c>
      <c r="S227" s="236">
        <v>1176239.3</v>
      </c>
      <c r="T227" s="16">
        <v>1117339</v>
      </c>
      <c r="U227" s="19">
        <v>1159310</v>
      </c>
      <c r="V227" s="404">
        <v>1602164</v>
      </c>
    </row>
    <row r="228" spans="1:22" ht="25.5">
      <c r="A228" s="254" t="s">
        <v>1795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T228" s="16"/>
      <c r="U228" s="19"/>
      <c r="V228" s="382"/>
    </row>
    <row r="229" spans="1:22" ht="25.5">
      <c r="A229" s="245" t="s">
        <v>1140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>
        <v>2082.3</v>
      </c>
      <c r="O229" s="65">
        <v>3417</v>
      </c>
      <c r="P229" s="65">
        <v>5474.7</v>
      </c>
      <c r="Q229" s="65">
        <v>8520.8</v>
      </c>
      <c r="R229" s="65">
        <v>15281.1</v>
      </c>
      <c r="S229" s="65">
        <v>28978.3</v>
      </c>
      <c r="T229" s="16">
        <v>26352.6</v>
      </c>
      <c r="U229" s="19">
        <v>14558.5</v>
      </c>
      <c r="V229" s="405">
        <v>32319.6</v>
      </c>
    </row>
    <row r="230" spans="1:22" ht="12.75">
      <c r="A230" s="245" t="s">
        <v>765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>
        <v>132</v>
      </c>
      <c r="O230" s="65">
        <v>333</v>
      </c>
      <c r="P230" s="65">
        <v>259</v>
      </c>
      <c r="Q230" s="65">
        <v>390.8</v>
      </c>
      <c r="R230" s="65">
        <v>235.3</v>
      </c>
      <c r="S230" s="65">
        <v>140.3</v>
      </c>
      <c r="T230" s="16">
        <v>169.4</v>
      </c>
      <c r="U230" s="19">
        <v>137.7</v>
      </c>
      <c r="V230" s="405">
        <v>600.2</v>
      </c>
    </row>
    <row r="231" spans="1:22" ht="12.75">
      <c r="A231" s="245" t="s">
        <v>1859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>
        <v>63816</v>
      </c>
      <c r="O231" s="65">
        <v>87057</v>
      </c>
      <c r="P231" s="65">
        <v>114373</v>
      </c>
      <c r="Q231" s="65">
        <v>212356</v>
      </c>
      <c r="R231" s="65">
        <v>216127.5</v>
      </c>
      <c r="S231" s="65">
        <v>251819.3</v>
      </c>
      <c r="T231" s="16">
        <v>184631.4</v>
      </c>
      <c r="U231" s="19">
        <v>294807.5</v>
      </c>
      <c r="V231" s="405">
        <v>354309</v>
      </c>
    </row>
    <row r="232" spans="1:22" ht="12.75">
      <c r="A232" s="246" t="s">
        <v>1407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16"/>
      <c r="U232" s="19"/>
      <c r="V232" s="382"/>
    </row>
    <row r="233" spans="1:22" ht="25.5">
      <c r="A233" s="247" t="s">
        <v>1535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>
        <v>58711</v>
      </c>
      <c r="O233" s="65">
        <v>81895</v>
      </c>
      <c r="P233" s="65">
        <v>105395.2</v>
      </c>
      <c r="Q233" s="65">
        <v>203902.6</v>
      </c>
      <c r="R233" s="65">
        <v>202420.8</v>
      </c>
      <c r="S233" s="65">
        <v>234292.8</v>
      </c>
      <c r="T233" s="16">
        <v>157876.7</v>
      </c>
      <c r="U233" s="28">
        <v>262716</v>
      </c>
      <c r="V233" s="405">
        <v>313877.9</v>
      </c>
    </row>
    <row r="234" spans="1:22" ht="25.5">
      <c r="A234" s="247" t="s">
        <v>1536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>
        <v>5105</v>
      </c>
      <c r="O234" s="65">
        <v>5162</v>
      </c>
      <c r="P234" s="65">
        <v>8977.9</v>
      </c>
      <c r="Q234" s="65">
        <v>8453.4</v>
      </c>
      <c r="R234" s="65">
        <v>13706.7</v>
      </c>
      <c r="S234" s="65">
        <v>17526.5</v>
      </c>
      <c r="T234" s="16">
        <v>26754.7</v>
      </c>
      <c r="U234" s="19">
        <v>32091.4</v>
      </c>
      <c r="V234" s="405">
        <v>40431.1</v>
      </c>
    </row>
    <row r="235" spans="1:22" ht="12.75">
      <c r="A235" s="245" t="s">
        <v>1860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238">
        <v>130207</v>
      </c>
      <c r="O235" s="238">
        <v>182280</v>
      </c>
      <c r="P235" s="238">
        <v>265766.9</v>
      </c>
      <c r="Q235" s="238">
        <v>292770.3</v>
      </c>
      <c r="R235" s="238">
        <v>367797</v>
      </c>
      <c r="S235" s="238">
        <v>425803.8</v>
      </c>
      <c r="T235" s="16">
        <v>366983.9</v>
      </c>
      <c r="U235" s="19">
        <v>380641.9</v>
      </c>
      <c r="V235" s="405">
        <v>502693.9</v>
      </c>
    </row>
    <row r="236" spans="1:22" ht="12.75">
      <c r="A236" s="246" t="s">
        <v>141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16"/>
      <c r="U236" s="19"/>
      <c r="V236" s="382"/>
    </row>
    <row r="237" spans="1:22" ht="25.5">
      <c r="A237" s="247" t="s">
        <v>1538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>
        <v>33200</v>
      </c>
      <c r="O237" s="65">
        <v>32457</v>
      </c>
      <c r="P237" s="65">
        <v>42868</v>
      </c>
      <c r="Q237" s="65">
        <v>55344</v>
      </c>
      <c r="R237" s="65">
        <v>63841.6</v>
      </c>
      <c r="S237" s="65">
        <v>65894.9</v>
      </c>
      <c r="T237" s="16">
        <v>45304.6</v>
      </c>
      <c r="U237" s="28">
        <v>48780</v>
      </c>
      <c r="V237" s="358">
        <v>58303.6</v>
      </c>
    </row>
    <row r="238" spans="1:22" ht="25.5">
      <c r="A238" s="247" t="s">
        <v>1539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>
        <v>1022</v>
      </c>
      <c r="O238" s="65">
        <v>697</v>
      </c>
      <c r="P238" s="65">
        <v>1340.5</v>
      </c>
      <c r="Q238" s="65">
        <v>1272.4</v>
      </c>
      <c r="R238" s="65">
        <v>1362.8</v>
      </c>
      <c r="S238" s="65">
        <v>1595.9</v>
      </c>
      <c r="T238" s="16">
        <v>822.2</v>
      </c>
      <c r="U238" s="19">
        <v>1599.8</v>
      </c>
      <c r="V238" s="358">
        <v>1659.6</v>
      </c>
    </row>
    <row r="239" spans="1:22" ht="25.5">
      <c r="A239" s="247" t="s">
        <v>1094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>
        <v>33</v>
      </c>
      <c r="O239" s="65">
        <v>98</v>
      </c>
      <c r="P239" s="65">
        <v>130.4</v>
      </c>
      <c r="Q239" s="65">
        <v>50.5</v>
      </c>
      <c r="R239" s="65">
        <v>62.9</v>
      </c>
      <c r="S239" s="238">
        <v>4.2</v>
      </c>
      <c r="T239" s="16">
        <v>35.9</v>
      </c>
      <c r="U239" s="19">
        <v>60.7</v>
      </c>
      <c r="V239" s="358">
        <v>371.2</v>
      </c>
    </row>
    <row r="240" spans="1:22" ht="25.5">
      <c r="A240" s="247" t="s">
        <v>1541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>
        <v>7195</v>
      </c>
      <c r="O240" s="65">
        <v>10709</v>
      </c>
      <c r="P240" s="65">
        <v>15179.8</v>
      </c>
      <c r="Q240" s="65">
        <v>10951.3</v>
      </c>
      <c r="R240" s="65">
        <v>11216.7</v>
      </c>
      <c r="S240" s="65">
        <v>17081.8</v>
      </c>
      <c r="T240" s="16">
        <v>8740.9</v>
      </c>
      <c r="U240" s="19">
        <v>6810.3</v>
      </c>
      <c r="V240" s="358">
        <v>16969.4</v>
      </c>
    </row>
    <row r="241" spans="1:22" ht="38.25">
      <c r="A241" s="247" t="s">
        <v>1542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>
        <v>6910</v>
      </c>
      <c r="O241" s="65">
        <v>9257</v>
      </c>
      <c r="P241" s="65">
        <v>13942.4</v>
      </c>
      <c r="Q241" s="65">
        <v>11423.7</v>
      </c>
      <c r="R241" s="65">
        <v>19069.9</v>
      </c>
      <c r="S241" s="65">
        <v>18656.7</v>
      </c>
      <c r="T241" s="15">
        <v>21637</v>
      </c>
      <c r="U241" s="19">
        <v>22990.2</v>
      </c>
      <c r="V241" s="358">
        <v>33605.8</v>
      </c>
    </row>
    <row r="242" spans="1:22" ht="25.5">
      <c r="A242" s="247" t="s">
        <v>1949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>
        <v>8334</v>
      </c>
      <c r="O242" s="65">
        <v>14927</v>
      </c>
      <c r="P242" s="65">
        <v>21477.6</v>
      </c>
      <c r="Q242" s="65">
        <v>11826.7</v>
      </c>
      <c r="R242" s="65">
        <v>10622</v>
      </c>
      <c r="S242" s="65">
        <v>7170.3</v>
      </c>
      <c r="T242" s="16">
        <v>11081.4</v>
      </c>
      <c r="U242" s="19">
        <v>11194.7</v>
      </c>
      <c r="V242" s="358">
        <v>35239.1</v>
      </c>
    </row>
    <row r="243" spans="1:22" ht="12.75">
      <c r="A243" s="247" t="s">
        <v>1127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>
        <v>6608</v>
      </c>
      <c r="O243" s="65">
        <v>11811</v>
      </c>
      <c r="P243" s="65">
        <v>25716.6</v>
      </c>
      <c r="Q243" s="65">
        <v>33717.8</v>
      </c>
      <c r="R243" s="65">
        <v>53372.4</v>
      </c>
      <c r="S243" s="65">
        <v>44127.7</v>
      </c>
      <c r="T243" s="16">
        <v>39580.2</v>
      </c>
      <c r="U243" s="19">
        <v>40833.7</v>
      </c>
      <c r="V243" s="358">
        <v>65849.3</v>
      </c>
    </row>
    <row r="244" spans="1:22" ht="25.5">
      <c r="A244" s="247" t="s">
        <v>1128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>
        <v>4033</v>
      </c>
      <c r="O244" s="65">
        <v>5108</v>
      </c>
      <c r="P244" s="65">
        <v>8216</v>
      </c>
      <c r="Q244" s="65">
        <v>9329.4</v>
      </c>
      <c r="R244" s="65">
        <v>14876.8</v>
      </c>
      <c r="S244" s="65">
        <v>12164.4</v>
      </c>
      <c r="T244" s="16">
        <v>8733.2</v>
      </c>
      <c r="U244" s="19">
        <v>9934.4</v>
      </c>
      <c r="V244" s="358">
        <v>16705.8</v>
      </c>
    </row>
    <row r="245" spans="1:22" ht="38.25">
      <c r="A245" s="247" t="s">
        <v>1129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>
        <v>7855</v>
      </c>
      <c r="O245" s="65">
        <v>16476</v>
      </c>
      <c r="P245" s="65">
        <v>24088</v>
      </c>
      <c r="Q245" s="65">
        <v>20517.9</v>
      </c>
      <c r="R245" s="65">
        <v>29505.5</v>
      </c>
      <c r="S245" s="65">
        <v>43479.6</v>
      </c>
      <c r="T245" s="16">
        <v>33475.4</v>
      </c>
      <c r="U245" s="28">
        <v>28433</v>
      </c>
      <c r="V245" s="358">
        <v>40890.5</v>
      </c>
    </row>
    <row r="246" spans="1:22" ht="38.25">
      <c r="A246" s="247" t="s">
        <v>1130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>
        <v>42661</v>
      </c>
      <c r="O246" s="65">
        <v>64526</v>
      </c>
      <c r="P246" s="65">
        <v>88620.5</v>
      </c>
      <c r="Q246" s="65">
        <v>101525.2</v>
      </c>
      <c r="R246" s="65">
        <v>112856.4</v>
      </c>
      <c r="S246" s="65">
        <v>159497.1</v>
      </c>
      <c r="T246" s="16">
        <v>120885.1</v>
      </c>
      <c r="U246" s="19">
        <v>136693.1</v>
      </c>
      <c r="V246" s="358">
        <v>148101.5</v>
      </c>
    </row>
    <row r="247" spans="1:22" ht="25.5">
      <c r="A247" s="246" t="s">
        <v>1259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238">
        <v>38618</v>
      </c>
      <c r="O247" s="238">
        <v>62027</v>
      </c>
      <c r="P247" s="238">
        <v>86358</v>
      </c>
      <c r="Q247" s="65">
        <v>98465</v>
      </c>
      <c r="R247" s="65">
        <v>107188.1</v>
      </c>
      <c r="S247" s="65">
        <v>153361.4</v>
      </c>
      <c r="T247" s="16">
        <v>116608.3</v>
      </c>
      <c r="U247" s="19">
        <v>132512.2</v>
      </c>
      <c r="V247" s="357">
        <v>139595</v>
      </c>
    </row>
    <row r="248" spans="1:22" ht="25.5">
      <c r="A248" s="247" t="s">
        <v>1260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>
        <v>2378</v>
      </c>
      <c r="O248" s="65">
        <v>5231</v>
      </c>
      <c r="P248" s="65">
        <v>7359.3</v>
      </c>
      <c r="Q248" s="65">
        <v>11328.4</v>
      </c>
      <c r="R248" s="65">
        <v>12461.1</v>
      </c>
      <c r="S248" s="65">
        <v>9460.3</v>
      </c>
      <c r="T248" s="16">
        <v>13703.9</v>
      </c>
      <c r="U248" s="19">
        <v>17002.9</v>
      </c>
      <c r="V248" s="358">
        <v>20483.1</v>
      </c>
    </row>
    <row r="249" spans="1:22" ht="51">
      <c r="A249" s="247" t="s">
        <v>1026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>
        <v>2397</v>
      </c>
      <c r="O249" s="65">
        <v>1672</v>
      </c>
      <c r="P249" s="65">
        <v>4453.3</v>
      </c>
      <c r="Q249" s="65">
        <v>3900.1</v>
      </c>
      <c r="R249" s="65">
        <v>6882.9</v>
      </c>
      <c r="S249" s="65">
        <v>7591.4</v>
      </c>
      <c r="T249" s="16">
        <v>8630.5</v>
      </c>
      <c r="U249" s="28">
        <v>4947</v>
      </c>
      <c r="V249" s="358">
        <v>6405.2</v>
      </c>
    </row>
    <row r="250" spans="1:22" ht="25.5">
      <c r="A250" s="247" t="s">
        <v>1027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>
        <v>4952</v>
      </c>
      <c r="O250" s="65">
        <v>6772</v>
      </c>
      <c r="P250" s="65">
        <v>8069.6</v>
      </c>
      <c r="Q250" s="65">
        <v>15842.6</v>
      </c>
      <c r="R250" s="65">
        <v>26981.5</v>
      </c>
      <c r="S250" s="65">
        <v>29737.3</v>
      </c>
      <c r="T250" s="16">
        <v>40976.8</v>
      </c>
      <c r="U250" s="19">
        <v>45371.7</v>
      </c>
      <c r="V250" s="358">
        <v>51776.9</v>
      </c>
    </row>
    <row r="251" spans="1:22" ht="12.75">
      <c r="A251" s="248" t="s">
        <v>2241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16"/>
      <c r="U251" s="19"/>
      <c r="V251" s="358"/>
    </row>
    <row r="252" spans="1:22" ht="25.5">
      <c r="A252" s="246" t="s">
        <v>1028</v>
      </c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>
        <v>3940</v>
      </c>
      <c r="O252" s="65">
        <v>5596</v>
      </c>
      <c r="P252" s="238">
        <v>6520</v>
      </c>
      <c r="Q252" s="238">
        <v>12141.1</v>
      </c>
      <c r="R252" s="238">
        <v>20775.7</v>
      </c>
      <c r="S252" s="238">
        <v>24079.4</v>
      </c>
      <c r="T252" s="15">
        <v>32939</v>
      </c>
      <c r="U252" s="19">
        <v>38477.6</v>
      </c>
      <c r="V252" s="357">
        <v>45927</v>
      </c>
    </row>
    <row r="253" spans="1:22" ht="38.25">
      <c r="A253" s="246" t="s">
        <v>1951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>
        <v>1012</v>
      </c>
      <c r="O253" s="65">
        <v>1176</v>
      </c>
      <c r="P253" s="238">
        <v>1550</v>
      </c>
      <c r="Q253" s="238">
        <v>3702.5</v>
      </c>
      <c r="R253" s="238">
        <v>6205.8</v>
      </c>
      <c r="S253" s="238">
        <v>5657.9</v>
      </c>
      <c r="T253" s="16">
        <v>8037.8</v>
      </c>
      <c r="U253" s="19">
        <v>6894.1</v>
      </c>
      <c r="V253" s="358">
        <v>5849.9</v>
      </c>
    </row>
    <row r="254" spans="1:22" ht="25.5">
      <c r="A254" s="245" t="s">
        <v>2227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>
        <v>26317</v>
      </c>
      <c r="O254" s="65">
        <v>29454</v>
      </c>
      <c r="P254" s="65">
        <v>36747.2</v>
      </c>
      <c r="Q254" s="65">
        <v>29189.5</v>
      </c>
      <c r="R254" s="65">
        <v>61192.1</v>
      </c>
      <c r="S254" s="65">
        <v>48935.7</v>
      </c>
      <c r="T254" s="16">
        <v>73941.9</v>
      </c>
      <c r="U254" s="19">
        <v>94946.3</v>
      </c>
      <c r="V254" s="358">
        <v>126532.2</v>
      </c>
    </row>
    <row r="255" spans="1:22" ht="12.75">
      <c r="A255" s="245" t="s">
        <v>612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>
        <v>2275</v>
      </c>
      <c r="O255" s="65">
        <v>7833</v>
      </c>
      <c r="P255" s="65">
        <v>13924.2</v>
      </c>
      <c r="Q255" s="65">
        <v>15905.5</v>
      </c>
      <c r="R255" s="65">
        <v>33545</v>
      </c>
      <c r="S255" s="65">
        <v>53972.8</v>
      </c>
      <c r="T255" s="16">
        <v>28278.7</v>
      </c>
      <c r="U255" s="19">
        <v>90439.1</v>
      </c>
      <c r="V255" s="358">
        <v>57832.1</v>
      </c>
    </row>
    <row r="256" spans="1:22" ht="51">
      <c r="A256" s="245" t="s">
        <v>613</v>
      </c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>
        <v>21732</v>
      </c>
      <c r="O256" s="65">
        <v>22614</v>
      </c>
      <c r="P256" s="65">
        <v>33605.5</v>
      </c>
      <c r="Q256" s="65">
        <v>55004.1</v>
      </c>
      <c r="R256" s="65">
        <v>56651.5</v>
      </c>
      <c r="S256" s="65">
        <v>77671.3</v>
      </c>
      <c r="T256" s="16">
        <v>88715.4</v>
      </c>
      <c r="U256" s="19">
        <v>65241.7</v>
      </c>
      <c r="V256" s="358">
        <v>95861.5</v>
      </c>
    </row>
    <row r="257" spans="1:21" ht="12.75">
      <c r="A257" s="246" t="s">
        <v>141</v>
      </c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T257" s="252"/>
      <c r="U257" s="19"/>
    </row>
    <row r="258" spans="1:22" ht="51">
      <c r="A258" s="247" t="s">
        <v>1425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>
        <v>1359</v>
      </c>
      <c r="O258" s="65">
        <v>788</v>
      </c>
      <c r="P258" s="65">
        <v>1292</v>
      </c>
      <c r="Q258" s="238">
        <v>1452.3</v>
      </c>
      <c r="R258" s="238">
        <v>4331.8</v>
      </c>
      <c r="S258" s="238">
        <v>2659.7</v>
      </c>
      <c r="T258" s="16">
        <v>4158.5</v>
      </c>
      <c r="U258" s="19">
        <v>5971.8</v>
      </c>
      <c r="V258" s="358">
        <v>11673.6</v>
      </c>
    </row>
    <row r="259" spans="1:22" ht="51">
      <c r="A259" s="247" t="s">
        <v>1952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>
        <v>12599</v>
      </c>
      <c r="O259" s="65">
        <v>13317</v>
      </c>
      <c r="P259" s="65">
        <v>24267</v>
      </c>
      <c r="Q259" s="238">
        <v>34852</v>
      </c>
      <c r="R259" s="238">
        <v>24336.4</v>
      </c>
      <c r="S259" s="238">
        <v>44999.1</v>
      </c>
      <c r="T259" s="16">
        <v>45894.7</v>
      </c>
      <c r="U259" s="19">
        <v>38766.4</v>
      </c>
      <c r="V259" s="358">
        <v>53664.8</v>
      </c>
    </row>
    <row r="260" spans="1:22" ht="63.75">
      <c r="A260" s="247" t="s">
        <v>1283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>
        <v>7774</v>
      </c>
      <c r="O260" s="65">
        <v>8509</v>
      </c>
      <c r="P260" s="65">
        <v>8047</v>
      </c>
      <c r="Q260" s="238">
        <v>18699.8</v>
      </c>
      <c r="R260" s="238">
        <v>27983.3</v>
      </c>
      <c r="S260" s="238">
        <v>30012.5</v>
      </c>
      <c r="T260" s="16">
        <v>38662.2</v>
      </c>
      <c r="U260" s="19">
        <v>20503.5</v>
      </c>
      <c r="V260" s="358">
        <v>30523.1</v>
      </c>
    </row>
    <row r="261" spans="1:22" ht="12.75">
      <c r="A261" s="245" t="s">
        <v>614</v>
      </c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>
        <v>2003</v>
      </c>
      <c r="O261" s="65">
        <v>2756</v>
      </c>
      <c r="P261" s="65">
        <v>1599.3</v>
      </c>
      <c r="Q261" s="65">
        <v>3253.9</v>
      </c>
      <c r="R261" s="65">
        <v>6686.7</v>
      </c>
      <c r="S261" s="65">
        <v>5223.3</v>
      </c>
      <c r="T261" s="16">
        <v>14644.2</v>
      </c>
      <c r="U261" s="19">
        <v>12065.2</v>
      </c>
      <c r="V261" s="358">
        <v>17706.5</v>
      </c>
    </row>
    <row r="262" spans="1:22" ht="12.75">
      <c r="A262" s="245" t="s">
        <v>615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>
        <v>49553</v>
      </c>
      <c r="O262" s="65">
        <v>55040</v>
      </c>
      <c r="P262" s="65">
        <v>135129.7</v>
      </c>
      <c r="Q262" s="65">
        <v>136256.3</v>
      </c>
      <c r="R262" s="65">
        <v>154987.3</v>
      </c>
      <c r="S262" s="65">
        <v>92118.6</v>
      </c>
      <c r="T262" s="15">
        <v>98396</v>
      </c>
      <c r="U262" s="19">
        <v>100544.7</v>
      </c>
      <c r="V262" s="357">
        <v>186088</v>
      </c>
    </row>
    <row r="263" spans="1:22" ht="12.75">
      <c r="A263" s="247" t="s">
        <v>1286</v>
      </c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>
        <v>35605</v>
      </c>
      <c r="O263" s="65">
        <v>39376</v>
      </c>
      <c r="P263" s="65">
        <v>102506.2</v>
      </c>
      <c r="Q263" s="65">
        <v>110392.9</v>
      </c>
      <c r="R263" s="65">
        <v>127956.1</v>
      </c>
      <c r="S263" s="65">
        <v>61881.3</v>
      </c>
      <c r="T263" s="16">
        <v>69065.1</v>
      </c>
      <c r="U263" s="19">
        <v>75882.2</v>
      </c>
      <c r="V263" s="358">
        <v>117263.6</v>
      </c>
    </row>
    <row r="264" spans="1:22" ht="12.75">
      <c r="A264" s="245" t="s">
        <v>2148</v>
      </c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>
        <v>6417</v>
      </c>
      <c r="O264" s="65">
        <v>5209</v>
      </c>
      <c r="P264" s="65">
        <v>15484</v>
      </c>
      <c r="Q264" s="65">
        <v>6703.7</v>
      </c>
      <c r="R264" s="65">
        <v>54988.7</v>
      </c>
      <c r="S264" s="65">
        <v>50411.8</v>
      </c>
      <c r="T264" s="16">
        <v>32088.2</v>
      </c>
      <c r="U264" s="19">
        <v>10475.1</v>
      </c>
      <c r="V264" s="358">
        <v>70186.5</v>
      </c>
    </row>
    <row r="265" spans="1:22" ht="38.25">
      <c r="A265" s="245" t="s">
        <v>617</v>
      </c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>
        <v>20713</v>
      </c>
      <c r="O265" s="65">
        <v>30046</v>
      </c>
      <c r="P265" s="65">
        <v>42755.9</v>
      </c>
      <c r="Q265" s="65">
        <v>66026.6</v>
      </c>
      <c r="R265" s="65">
        <v>121282.1</v>
      </c>
      <c r="S265" s="65">
        <v>135091.5</v>
      </c>
      <c r="T265" s="16">
        <v>197632.2</v>
      </c>
      <c r="U265" s="19">
        <v>92087.1</v>
      </c>
      <c r="V265" s="358">
        <v>150766.5</v>
      </c>
    </row>
    <row r="266" spans="1:22" ht="25.5">
      <c r="A266" s="247" t="s">
        <v>1953</v>
      </c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>
        <v>306</v>
      </c>
      <c r="O266" s="65">
        <v>289</v>
      </c>
      <c r="P266" s="65">
        <v>370.3</v>
      </c>
      <c r="Q266" s="65">
        <v>646.1</v>
      </c>
      <c r="R266" s="65">
        <v>1132.3</v>
      </c>
      <c r="S266" s="65">
        <v>500.3</v>
      </c>
      <c r="T266" s="16">
        <v>567.2</v>
      </c>
      <c r="U266" s="19">
        <v>874.3</v>
      </c>
      <c r="V266" s="358">
        <v>1784.9</v>
      </c>
    </row>
    <row r="267" spans="1:22" ht="38.25">
      <c r="A267" s="245" t="s">
        <v>1275</v>
      </c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59" t="s">
        <v>1948</v>
      </c>
      <c r="O267" s="243">
        <v>0.01</v>
      </c>
      <c r="P267" s="59" t="s">
        <v>1948</v>
      </c>
      <c r="Q267" s="59" t="s">
        <v>1948</v>
      </c>
      <c r="R267" s="255" t="s">
        <v>1948</v>
      </c>
      <c r="S267" s="59" t="s">
        <v>1948</v>
      </c>
      <c r="T267" s="16">
        <v>3.1</v>
      </c>
      <c r="U267" s="43" t="s">
        <v>1948</v>
      </c>
      <c r="V267" s="358">
        <v>0.1</v>
      </c>
    </row>
    <row r="268" spans="1:22" ht="12.75">
      <c r="A268" s="245" t="s">
        <v>447</v>
      </c>
      <c r="B268" s="135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135"/>
      <c r="N268" s="238">
        <v>41</v>
      </c>
      <c r="O268" s="238">
        <v>190</v>
      </c>
      <c r="P268" s="238">
        <v>51.4</v>
      </c>
      <c r="Q268" s="238">
        <v>70.6</v>
      </c>
      <c r="R268" s="238">
        <v>168.9</v>
      </c>
      <c r="S268" s="238">
        <v>11.5</v>
      </c>
      <c r="T268" s="16">
        <v>18.9</v>
      </c>
      <c r="U268" s="19">
        <v>36.9</v>
      </c>
      <c r="V268" s="358">
        <v>48.3</v>
      </c>
    </row>
    <row r="269" spans="1:22" ht="25.5">
      <c r="A269" s="245" t="s">
        <v>2246</v>
      </c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>
        <v>300</v>
      </c>
      <c r="O269" s="65">
        <v>167</v>
      </c>
      <c r="P269" s="65">
        <v>190.4</v>
      </c>
      <c r="Q269" s="65">
        <v>478.7</v>
      </c>
      <c r="R269" s="65">
        <v>1223</v>
      </c>
      <c r="S269" s="65">
        <v>1187</v>
      </c>
      <c r="T269" s="16">
        <v>1608.2</v>
      </c>
      <c r="U269" s="19">
        <v>550.2</v>
      </c>
      <c r="V269" s="358">
        <v>3324.4</v>
      </c>
    </row>
    <row r="270" spans="1:22" ht="38.25">
      <c r="A270" s="245" t="s">
        <v>2247</v>
      </c>
      <c r="G270" s="65"/>
      <c r="H270" s="65"/>
      <c r="I270" s="65"/>
      <c r="J270" s="65"/>
      <c r="K270" s="65"/>
      <c r="L270" s="65"/>
      <c r="N270" s="238">
        <v>1638</v>
      </c>
      <c r="O270" s="238">
        <v>3015</v>
      </c>
      <c r="P270" s="238">
        <v>1927.7</v>
      </c>
      <c r="Q270" s="238">
        <v>5966.7</v>
      </c>
      <c r="R270" s="238">
        <v>3574.5</v>
      </c>
      <c r="S270" s="65">
        <v>4872</v>
      </c>
      <c r="T270" s="16">
        <v>3871.1</v>
      </c>
      <c r="U270" s="19">
        <v>2778.2</v>
      </c>
      <c r="V270" s="357">
        <v>3892</v>
      </c>
    </row>
    <row r="271" spans="1:22" ht="18" customHeight="1">
      <c r="A271" s="521" t="s">
        <v>1096</v>
      </c>
      <c r="B271" s="505"/>
      <c r="C271" s="505"/>
      <c r="D271" s="505"/>
      <c r="E271" s="505"/>
      <c r="F271" s="505"/>
      <c r="G271" s="505"/>
      <c r="H271" s="505"/>
      <c r="I271" s="505"/>
      <c r="J271" s="505"/>
      <c r="K271" s="505"/>
      <c r="L271" s="505"/>
      <c r="M271" s="505"/>
      <c r="N271" s="505"/>
      <c r="O271" s="505"/>
      <c r="P271" s="505"/>
      <c r="Q271" s="505"/>
      <c r="R271" s="505"/>
      <c r="S271" s="496"/>
      <c r="T271" s="496"/>
      <c r="U271" s="485"/>
      <c r="V271" s="485"/>
    </row>
    <row r="272" spans="1:22" ht="12.75">
      <c r="A272" s="509" t="s">
        <v>1097</v>
      </c>
      <c r="B272" s="505"/>
      <c r="C272" s="505"/>
      <c r="D272" s="505"/>
      <c r="E272" s="505"/>
      <c r="F272" s="505"/>
      <c r="G272" s="505"/>
      <c r="H272" s="505"/>
      <c r="I272" s="505"/>
      <c r="J272" s="505"/>
      <c r="K272" s="505"/>
      <c r="L272" s="505"/>
      <c r="M272" s="505"/>
      <c r="N272" s="505"/>
      <c r="O272" s="505"/>
      <c r="P272" s="505"/>
      <c r="Q272" s="505"/>
      <c r="R272" s="505"/>
      <c r="S272" s="496"/>
      <c r="T272" s="496"/>
      <c r="U272" s="485"/>
      <c r="V272" s="485"/>
    </row>
    <row r="273" spans="1:22" ht="12.75">
      <c r="A273" s="509" t="s">
        <v>1098</v>
      </c>
      <c r="B273" s="505"/>
      <c r="C273" s="505"/>
      <c r="D273" s="505"/>
      <c r="E273" s="505"/>
      <c r="F273" s="505"/>
      <c r="G273" s="505"/>
      <c r="H273" s="505"/>
      <c r="I273" s="505"/>
      <c r="J273" s="505"/>
      <c r="K273" s="505"/>
      <c r="L273" s="505"/>
      <c r="M273" s="505"/>
      <c r="N273" s="505"/>
      <c r="O273" s="505"/>
      <c r="P273" s="505"/>
      <c r="Q273" s="505"/>
      <c r="R273" s="505"/>
      <c r="S273" s="496"/>
      <c r="T273" s="496"/>
      <c r="U273" s="485"/>
      <c r="V273" s="485"/>
    </row>
    <row r="274" spans="1:22" ht="12.75">
      <c r="A274" s="509" t="s">
        <v>1099</v>
      </c>
      <c r="B274" s="505"/>
      <c r="C274" s="505"/>
      <c r="D274" s="505"/>
      <c r="E274" s="505"/>
      <c r="F274" s="505"/>
      <c r="G274" s="505"/>
      <c r="H274" s="505"/>
      <c r="I274" s="505"/>
      <c r="J274" s="505"/>
      <c r="K274" s="505"/>
      <c r="L274" s="505"/>
      <c r="M274" s="505"/>
      <c r="N274" s="505"/>
      <c r="O274" s="505"/>
      <c r="P274" s="505"/>
      <c r="Q274" s="505"/>
      <c r="R274" s="505"/>
      <c r="S274" s="496"/>
      <c r="T274" s="496"/>
      <c r="U274" s="485"/>
      <c r="V274" s="485"/>
    </row>
    <row r="275" spans="1:22" ht="24" customHeight="1">
      <c r="A275" s="509" t="s">
        <v>62</v>
      </c>
      <c r="B275" s="505"/>
      <c r="C275" s="505"/>
      <c r="D275" s="505"/>
      <c r="E275" s="505"/>
      <c r="F275" s="505"/>
      <c r="G275" s="505"/>
      <c r="H275" s="505"/>
      <c r="I275" s="505"/>
      <c r="J275" s="505"/>
      <c r="K275" s="505"/>
      <c r="L275" s="505"/>
      <c r="M275" s="505"/>
      <c r="N275" s="505"/>
      <c r="O275" s="505"/>
      <c r="P275" s="505"/>
      <c r="Q275" s="505"/>
      <c r="R275" s="505"/>
      <c r="S275" s="496"/>
      <c r="T275" s="496"/>
      <c r="U275" s="485"/>
      <c r="V275" s="485"/>
    </row>
    <row r="276" spans="1:22" ht="12.75">
      <c r="A276" s="509" t="s">
        <v>63</v>
      </c>
      <c r="B276" s="505"/>
      <c r="C276" s="505"/>
      <c r="D276" s="505"/>
      <c r="E276" s="505"/>
      <c r="F276" s="505"/>
      <c r="G276" s="505"/>
      <c r="H276" s="505"/>
      <c r="I276" s="505"/>
      <c r="J276" s="505"/>
      <c r="K276" s="505"/>
      <c r="L276" s="505"/>
      <c r="M276" s="505"/>
      <c r="N276" s="505"/>
      <c r="O276" s="505"/>
      <c r="P276" s="505"/>
      <c r="Q276" s="505"/>
      <c r="R276" s="505"/>
      <c r="S276" s="496"/>
      <c r="T276" s="496"/>
      <c r="U276" s="485"/>
      <c r="V276" s="485"/>
    </row>
    <row r="277" spans="1:22" ht="12.75">
      <c r="A277" s="509" t="s">
        <v>2001</v>
      </c>
      <c r="B277" s="505"/>
      <c r="C277" s="505"/>
      <c r="D277" s="505"/>
      <c r="E277" s="505"/>
      <c r="F277" s="505"/>
      <c r="G277" s="505"/>
      <c r="H277" s="505"/>
      <c r="I277" s="505"/>
      <c r="J277" s="505"/>
      <c r="K277" s="505"/>
      <c r="L277" s="505"/>
      <c r="M277" s="505"/>
      <c r="N277" s="505"/>
      <c r="O277" s="505"/>
      <c r="P277" s="505"/>
      <c r="Q277" s="505"/>
      <c r="R277" s="505"/>
      <c r="S277" s="496"/>
      <c r="T277" s="496"/>
      <c r="U277" s="485"/>
      <c r="V277" s="485"/>
    </row>
    <row r="278" spans="1:22" ht="12.75">
      <c r="A278" s="509" t="s">
        <v>1115</v>
      </c>
      <c r="B278" s="505"/>
      <c r="C278" s="505"/>
      <c r="D278" s="505"/>
      <c r="E278" s="505"/>
      <c r="F278" s="505"/>
      <c r="G278" s="505"/>
      <c r="H278" s="505"/>
      <c r="I278" s="505"/>
      <c r="J278" s="505"/>
      <c r="K278" s="505"/>
      <c r="L278" s="505"/>
      <c r="M278" s="505"/>
      <c r="N278" s="505"/>
      <c r="O278" s="505"/>
      <c r="P278" s="505"/>
      <c r="Q278" s="505"/>
      <c r="R278" s="505"/>
      <c r="S278" s="496"/>
      <c r="T278" s="496"/>
      <c r="U278" s="485"/>
      <c r="V278" s="485"/>
    </row>
    <row r="279" spans="1:22" ht="12.75">
      <c r="A279" s="509" t="s">
        <v>1116</v>
      </c>
      <c r="B279" s="505"/>
      <c r="C279" s="505"/>
      <c r="D279" s="505"/>
      <c r="E279" s="505"/>
      <c r="F279" s="505"/>
      <c r="G279" s="505"/>
      <c r="H279" s="505"/>
      <c r="I279" s="505"/>
      <c r="J279" s="505"/>
      <c r="K279" s="505"/>
      <c r="L279" s="505"/>
      <c r="M279" s="505"/>
      <c r="N279" s="505"/>
      <c r="O279" s="505"/>
      <c r="P279" s="505"/>
      <c r="Q279" s="505"/>
      <c r="R279" s="505"/>
      <c r="S279" s="496"/>
      <c r="T279" s="496"/>
      <c r="U279" s="485"/>
      <c r="V279" s="485"/>
    </row>
    <row r="280" ht="12.75">
      <c r="A280" s="8" t="s">
        <v>1117</v>
      </c>
    </row>
    <row r="281" spans="1:23" ht="12.75">
      <c r="A281" s="9" t="s">
        <v>1118</v>
      </c>
      <c r="E281" s="43"/>
      <c r="F281" s="43"/>
      <c r="G281" s="43"/>
      <c r="I281" s="19">
        <v>183944</v>
      </c>
      <c r="J281" s="19">
        <v>775214</v>
      </c>
      <c r="K281" s="19">
        <v>1245017</v>
      </c>
      <c r="L281" s="19">
        <v>2429764</v>
      </c>
      <c r="M281" s="19">
        <v>2091285</v>
      </c>
      <c r="N281" s="19">
        <v>3390515</v>
      </c>
      <c r="O281" s="19">
        <v>4867610</v>
      </c>
      <c r="P281" s="19">
        <v>9209175</v>
      </c>
      <c r="Q281" s="19">
        <v>14394996</v>
      </c>
      <c r="R281" s="19">
        <v>18779439</v>
      </c>
      <c r="S281" s="19">
        <v>26402422</v>
      </c>
      <c r="T281" s="58">
        <v>22744981</v>
      </c>
      <c r="U281" s="352">
        <v>41274859.093</v>
      </c>
      <c r="V281" s="16">
        <v>66634032</v>
      </c>
      <c r="W281" s="135"/>
    </row>
    <row r="282" spans="1:23" ht="25.5">
      <c r="A282" s="9" t="s">
        <v>1119</v>
      </c>
      <c r="E282" s="43"/>
      <c r="F282" s="43"/>
      <c r="G282" s="43"/>
      <c r="I282" s="19">
        <v>67065</v>
      </c>
      <c r="J282" s="19">
        <v>298734</v>
      </c>
      <c r="K282" s="19">
        <v>283623</v>
      </c>
      <c r="L282" s="19">
        <v>470232</v>
      </c>
      <c r="M282" s="19">
        <v>425710</v>
      </c>
      <c r="N282" s="19">
        <v>978255</v>
      </c>
      <c r="O282" s="19">
        <v>853545</v>
      </c>
      <c r="P282" s="19">
        <v>1848851</v>
      </c>
      <c r="Q282" s="19">
        <v>2278223</v>
      </c>
      <c r="R282" s="19">
        <v>4431508</v>
      </c>
      <c r="S282" s="19">
        <v>4545368</v>
      </c>
      <c r="T282" s="58">
        <v>4863344</v>
      </c>
      <c r="U282" s="352">
        <v>4897295.065</v>
      </c>
      <c r="V282" s="16">
        <v>7163387</v>
      </c>
      <c r="W282" s="135"/>
    </row>
    <row r="283" spans="1:23" ht="25.5">
      <c r="A283" s="9" t="s">
        <v>205</v>
      </c>
      <c r="E283" s="43"/>
      <c r="F283" s="43"/>
      <c r="G283" s="43"/>
      <c r="I283" s="19">
        <v>116879</v>
      </c>
      <c r="J283" s="19">
        <v>476480</v>
      </c>
      <c r="K283" s="19">
        <v>961394</v>
      </c>
      <c r="L283" s="19">
        <v>1959532</v>
      </c>
      <c r="M283" s="19">
        <v>1665575</v>
      </c>
      <c r="N283" s="19">
        <v>2412260</v>
      </c>
      <c r="O283" s="19">
        <v>4014065</v>
      </c>
      <c r="P283" s="19">
        <v>7360324</v>
      </c>
      <c r="Q283" s="19">
        <v>12116773</v>
      </c>
      <c r="R283" s="19">
        <v>14347931</v>
      </c>
      <c r="S283" s="19">
        <v>21857054</v>
      </c>
      <c r="T283" s="58">
        <v>17881637</v>
      </c>
      <c r="U283" s="352">
        <v>36377564.028</v>
      </c>
      <c r="V283" s="16">
        <v>59470645</v>
      </c>
      <c r="W283" s="135"/>
    </row>
    <row r="284" spans="1:23" ht="12.75">
      <c r="A284" s="8" t="s">
        <v>206</v>
      </c>
      <c r="U284" s="135"/>
      <c r="V284" s="135"/>
      <c r="W284" s="135"/>
    </row>
    <row r="285" spans="1:23" ht="25.5">
      <c r="A285" s="9" t="s">
        <v>2278</v>
      </c>
      <c r="F285" s="19">
        <v>2983</v>
      </c>
      <c r="G285" s="19">
        <v>6970</v>
      </c>
      <c r="H285" s="19">
        <v>12295</v>
      </c>
      <c r="I285" s="19">
        <v>11773</v>
      </c>
      <c r="J285" s="19">
        <v>9560</v>
      </c>
      <c r="K285" s="19">
        <v>10958</v>
      </c>
      <c r="L285" s="19">
        <v>14258</v>
      </c>
      <c r="M285" s="19">
        <v>19780</v>
      </c>
      <c r="N285" s="19">
        <v>29699</v>
      </c>
      <c r="O285" s="19">
        <v>40509</v>
      </c>
      <c r="P285" s="19">
        <v>53651</v>
      </c>
      <c r="Q285" s="19">
        <v>55109</v>
      </c>
      <c r="R285" s="19">
        <v>120941</v>
      </c>
      <c r="S285" s="19">
        <v>103769</v>
      </c>
      <c r="T285" s="58">
        <v>81927</v>
      </c>
      <c r="U285" s="57">
        <v>114746.00325</v>
      </c>
      <c r="V285" s="16">
        <v>190643</v>
      </c>
      <c r="W285" s="135"/>
    </row>
    <row r="286" spans="1:23" ht="25.5">
      <c r="A286" s="9" t="s">
        <v>2279</v>
      </c>
      <c r="F286" s="19">
        <v>2020</v>
      </c>
      <c r="G286" s="19">
        <v>2440</v>
      </c>
      <c r="H286" s="19">
        <v>5333</v>
      </c>
      <c r="I286" s="19">
        <v>3361</v>
      </c>
      <c r="J286" s="19">
        <v>4260</v>
      </c>
      <c r="K286" s="19">
        <v>4429</v>
      </c>
      <c r="L286" s="19">
        <v>3980</v>
      </c>
      <c r="M286" s="19">
        <v>4002</v>
      </c>
      <c r="N286" s="19">
        <v>6781</v>
      </c>
      <c r="O286" s="19">
        <v>9420</v>
      </c>
      <c r="P286" s="19">
        <v>13072</v>
      </c>
      <c r="Q286" s="19">
        <v>13678</v>
      </c>
      <c r="R286" s="19">
        <v>27797</v>
      </c>
      <c r="S286" s="19">
        <v>27027</v>
      </c>
      <c r="T286" s="58">
        <v>15906</v>
      </c>
      <c r="U286" s="57">
        <v>13810.042449999999</v>
      </c>
      <c r="V286" s="16">
        <v>18415</v>
      </c>
      <c r="W286" s="135"/>
    </row>
    <row r="287" spans="1:23" ht="25.5">
      <c r="A287" s="9" t="s">
        <v>2280</v>
      </c>
      <c r="F287" s="19">
        <v>1455</v>
      </c>
      <c r="G287" s="19">
        <v>1780</v>
      </c>
      <c r="H287" s="19">
        <v>2127</v>
      </c>
      <c r="I287" s="19">
        <v>1246</v>
      </c>
      <c r="J287" s="19">
        <v>1163</v>
      </c>
      <c r="K287" s="19">
        <v>1060</v>
      </c>
      <c r="L287" s="19">
        <v>1271</v>
      </c>
      <c r="M287" s="19">
        <v>1713</v>
      </c>
      <c r="N287" s="19">
        <v>2243</v>
      </c>
      <c r="O287" s="19">
        <v>7307</v>
      </c>
      <c r="P287" s="19">
        <v>10360</v>
      </c>
      <c r="Q287" s="19">
        <v>8769</v>
      </c>
      <c r="R287" s="19">
        <v>14794</v>
      </c>
      <c r="S287" s="19">
        <v>15883</v>
      </c>
      <c r="T287" s="58">
        <v>7997</v>
      </c>
      <c r="U287" s="57">
        <v>7700.17474</v>
      </c>
      <c r="V287" s="16">
        <v>9080</v>
      </c>
      <c r="W287" s="135"/>
    </row>
    <row r="288" spans="1:23" ht="38.25">
      <c r="A288" s="9" t="s">
        <v>2281</v>
      </c>
      <c r="F288" s="19">
        <v>341</v>
      </c>
      <c r="G288" s="19">
        <v>450</v>
      </c>
      <c r="H288" s="19">
        <v>2632</v>
      </c>
      <c r="I288" s="19">
        <v>1690</v>
      </c>
      <c r="J288" s="19">
        <v>1872</v>
      </c>
      <c r="K288" s="19">
        <v>2738</v>
      </c>
      <c r="L288" s="19">
        <v>2117</v>
      </c>
      <c r="M288" s="19">
        <v>1300</v>
      </c>
      <c r="N288" s="19">
        <v>2106</v>
      </c>
      <c r="O288" s="19">
        <v>1695</v>
      </c>
      <c r="P288" s="19">
        <v>2165</v>
      </c>
      <c r="Q288" s="16">
        <v>3987</v>
      </c>
      <c r="R288" s="19">
        <v>11664</v>
      </c>
      <c r="S288" s="19">
        <v>9781</v>
      </c>
      <c r="T288" s="58">
        <v>6440</v>
      </c>
      <c r="U288" s="57">
        <v>4609.88517</v>
      </c>
      <c r="V288" s="16">
        <v>7495</v>
      </c>
      <c r="W288" s="135"/>
    </row>
    <row r="289" spans="1:23" ht="25.5" customHeight="1">
      <c r="A289" s="9" t="s">
        <v>2282</v>
      </c>
      <c r="F289" s="19">
        <v>39</v>
      </c>
      <c r="G289" s="19">
        <v>128</v>
      </c>
      <c r="H289" s="19">
        <v>681</v>
      </c>
      <c r="I289" s="19">
        <v>191</v>
      </c>
      <c r="J289" s="19">
        <v>31</v>
      </c>
      <c r="K289" s="19">
        <v>145</v>
      </c>
      <c r="L289" s="19">
        <v>451</v>
      </c>
      <c r="M289" s="19">
        <v>472</v>
      </c>
      <c r="N289" s="19">
        <v>401</v>
      </c>
      <c r="O289" s="19">
        <v>333</v>
      </c>
      <c r="P289" s="19">
        <v>453</v>
      </c>
      <c r="Q289" s="19">
        <v>3182</v>
      </c>
      <c r="R289" s="19">
        <v>4194</v>
      </c>
      <c r="S289" s="19">
        <v>1415</v>
      </c>
      <c r="T289" s="58">
        <v>882</v>
      </c>
      <c r="U289" s="57">
        <v>1075.6624199999999</v>
      </c>
      <c r="V289" s="16">
        <v>805</v>
      </c>
      <c r="W289" s="135"/>
    </row>
    <row r="290" spans="1:23" ht="25.5">
      <c r="A290" s="9" t="s">
        <v>2283</v>
      </c>
      <c r="F290" s="19">
        <v>11</v>
      </c>
      <c r="G290" s="19">
        <v>42</v>
      </c>
      <c r="H290" s="19">
        <v>572</v>
      </c>
      <c r="I290" s="19">
        <v>33</v>
      </c>
      <c r="J290" s="19">
        <v>27</v>
      </c>
      <c r="K290" s="19">
        <v>72</v>
      </c>
      <c r="L290" s="19">
        <v>329</v>
      </c>
      <c r="M290" s="19">
        <v>283</v>
      </c>
      <c r="N290" s="19">
        <v>369</v>
      </c>
      <c r="O290" s="19">
        <v>302</v>
      </c>
      <c r="P290" s="19">
        <v>328</v>
      </c>
      <c r="Q290" s="19">
        <v>2888</v>
      </c>
      <c r="R290" s="19">
        <v>4057</v>
      </c>
      <c r="S290" s="19">
        <v>1126</v>
      </c>
      <c r="T290" s="58">
        <v>378</v>
      </c>
      <c r="U290" s="57">
        <v>344.05357</v>
      </c>
      <c r="V290" s="16">
        <v>577</v>
      </c>
      <c r="W290" s="135"/>
    </row>
    <row r="291" spans="1:23" ht="25.5">
      <c r="A291" s="9" t="s">
        <v>683</v>
      </c>
      <c r="F291" s="19">
        <v>28</v>
      </c>
      <c r="G291" s="19">
        <v>86</v>
      </c>
      <c r="H291" s="19">
        <v>109</v>
      </c>
      <c r="I291" s="19">
        <v>156</v>
      </c>
      <c r="J291" s="19">
        <v>2</v>
      </c>
      <c r="K291" s="19">
        <v>72</v>
      </c>
      <c r="L291" s="19">
        <v>105</v>
      </c>
      <c r="M291" s="19">
        <v>129</v>
      </c>
      <c r="N291" s="19">
        <v>32</v>
      </c>
      <c r="O291" s="19">
        <v>31</v>
      </c>
      <c r="P291" s="19">
        <v>125</v>
      </c>
      <c r="Q291" s="19">
        <v>294</v>
      </c>
      <c r="R291" s="19">
        <v>128</v>
      </c>
      <c r="S291" s="19">
        <v>286</v>
      </c>
      <c r="T291" s="58">
        <v>496</v>
      </c>
      <c r="U291" s="57">
        <v>679.71269</v>
      </c>
      <c r="V291" s="16">
        <v>219</v>
      </c>
      <c r="W291" s="135"/>
    </row>
    <row r="292" spans="1:23" ht="25.5">
      <c r="A292" s="9" t="s">
        <v>684</v>
      </c>
      <c r="F292" s="19">
        <v>924</v>
      </c>
      <c r="G292" s="19">
        <v>4402</v>
      </c>
      <c r="H292" s="19">
        <v>6281</v>
      </c>
      <c r="I292" s="19">
        <v>8221</v>
      </c>
      <c r="J292" s="19">
        <v>5269</v>
      </c>
      <c r="K292" s="19">
        <v>6384</v>
      </c>
      <c r="L292" s="19">
        <v>9827</v>
      </c>
      <c r="M292" s="19">
        <v>15306</v>
      </c>
      <c r="N292" s="19">
        <v>22517</v>
      </c>
      <c r="O292" s="19">
        <v>30756</v>
      </c>
      <c r="P292" s="19">
        <v>40126</v>
      </c>
      <c r="Q292" s="19">
        <v>38249</v>
      </c>
      <c r="R292" s="19">
        <v>88950</v>
      </c>
      <c r="S292" s="19">
        <v>75327</v>
      </c>
      <c r="T292" s="58">
        <v>65139</v>
      </c>
      <c r="U292" s="57">
        <v>99860.29837</v>
      </c>
      <c r="V292" s="16">
        <v>171423</v>
      </c>
      <c r="W292" s="135"/>
    </row>
    <row r="293" spans="1:23" ht="25.5">
      <c r="A293" s="9" t="s">
        <v>685</v>
      </c>
      <c r="F293" s="19">
        <v>187</v>
      </c>
      <c r="G293" s="19">
        <v>406</v>
      </c>
      <c r="H293" s="19">
        <v>240</v>
      </c>
      <c r="I293" s="19">
        <v>1671</v>
      </c>
      <c r="J293" s="19">
        <v>1452</v>
      </c>
      <c r="K293" s="19">
        <v>1544</v>
      </c>
      <c r="L293" s="19">
        <v>1835</v>
      </c>
      <c r="M293" s="19">
        <v>2243</v>
      </c>
      <c r="N293" s="19">
        <v>2973</v>
      </c>
      <c r="O293" s="19">
        <v>3848</v>
      </c>
      <c r="P293" s="19">
        <v>6025</v>
      </c>
      <c r="Q293" s="19">
        <v>9258</v>
      </c>
      <c r="R293" s="19">
        <v>14012</v>
      </c>
      <c r="S293" s="19">
        <v>16168</v>
      </c>
      <c r="T293" s="58">
        <v>13941</v>
      </c>
      <c r="U293" s="57">
        <v>17594.258739999997</v>
      </c>
      <c r="V293" s="16">
        <v>27775</v>
      </c>
      <c r="W293" s="135"/>
    </row>
    <row r="294" spans="1:23" ht="25.5">
      <c r="A294" s="9" t="s">
        <v>686</v>
      </c>
      <c r="F294" s="19">
        <v>493</v>
      </c>
      <c r="G294" s="19">
        <v>2719</v>
      </c>
      <c r="H294" s="19">
        <v>4347</v>
      </c>
      <c r="I294" s="19">
        <v>6297</v>
      </c>
      <c r="J294" s="19">
        <v>3349</v>
      </c>
      <c r="K294" s="19">
        <v>4735</v>
      </c>
      <c r="L294" s="19">
        <v>7904</v>
      </c>
      <c r="M294" s="19">
        <v>12928</v>
      </c>
      <c r="N294" s="19">
        <v>19220</v>
      </c>
      <c r="O294" s="19">
        <v>26416</v>
      </c>
      <c r="P294" s="19">
        <v>33745</v>
      </c>
      <c r="Q294" s="19">
        <v>28458</v>
      </c>
      <c r="R294" s="19">
        <v>73765</v>
      </c>
      <c r="S294" s="19">
        <v>57895</v>
      </c>
      <c r="T294" s="58">
        <v>50830</v>
      </c>
      <c r="U294" s="57">
        <v>79145.7221</v>
      </c>
      <c r="V294" s="16">
        <v>139931</v>
      </c>
      <c r="W294" s="135"/>
    </row>
    <row r="295" spans="1:23" ht="25.5">
      <c r="A295" s="27" t="s">
        <v>687</v>
      </c>
      <c r="F295" s="19">
        <v>92770</v>
      </c>
      <c r="G295" s="19">
        <v>29423</v>
      </c>
      <c r="H295" s="19">
        <v>10424</v>
      </c>
      <c r="I295" s="19">
        <v>9398</v>
      </c>
      <c r="J295" s="19">
        <v>5575</v>
      </c>
      <c r="K295" s="19">
        <v>22375</v>
      </c>
      <c r="L295" s="19">
        <v>32234</v>
      </c>
      <c r="M295" s="19">
        <v>227678</v>
      </c>
      <c r="N295" s="19">
        <v>889617</v>
      </c>
      <c r="O295" s="19">
        <v>1097148</v>
      </c>
      <c r="P295" s="19">
        <v>1665257</v>
      </c>
      <c r="Q295" s="19">
        <v>3032095</v>
      </c>
      <c r="R295" s="19">
        <v>4671350</v>
      </c>
      <c r="S295" s="19">
        <v>4878611</v>
      </c>
      <c r="T295" s="58">
        <v>3162376</v>
      </c>
      <c r="U295" s="52">
        <v>4714268.54</v>
      </c>
      <c r="V295" s="16">
        <v>7139702</v>
      </c>
      <c r="W295" s="135"/>
    </row>
    <row r="296" spans="1:23" ht="25.5">
      <c r="A296" s="9" t="s">
        <v>2164</v>
      </c>
      <c r="F296" s="19">
        <v>226</v>
      </c>
      <c r="G296" s="19">
        <v>142</v>
      </c>
      <c r="H296" s="19">
        <v>447</v>
      </c>
      <c r="I296" s="19">
        <v>1087</v>
      </c>
      <c r="J296" s="19">
        <v>8038</v>
      </c>
      <c r="K296" s="19">
        <v>15154</v>
      </c>
      <c r="L296" s="19">
        <v>16841</v>
      </c>
      <c r="M296" s="19">
        <v>19891</v>
      </c>
      <c r="N296" s="19">
        <v>23264</v>
      </c>
      <c r="O296" s="19">
        <v>33773</v>
      </c>
      <c r="P296" s="19">
        <v>31128</v>
      </c>
      <c r="Q296" s="19">
        <v>51978</v>
      </c>
      <c r="R296" s="19">
        <v>74630</v>
      </c>
      <c r="S296" s="19">
        <v>114284</v>
      </c>
      <c r="T296" s="58">
        <v>82895</v>
      </c>
      <c r="U296" s="52">
        <v>96222.05041</v>
      </c>
      <c r="V296" s="16">
        <v>151673</v>
      </c>
      <c r="W296" s="135"/>
    </row>
    <row r="297" spans="1:23" ht="25.5">
      <c r="A297" s="9" t="s">
        <v>2165</v>
      </c>
      <c r="F297" s="19">
        <v>4211</v>
      </c>
      <c r="G297" s="19">
        <v>586</v>
      </c>
      <c r="H297" s="19">
        <v>4070</v>
      </c>
      <c r="I297" s="19">
        <v>105073</v>
      </c>
      <c r="J297" s="19">
        <v>370813</v>
      </c>
      <c r="K297" s="19">
        <v>130981</v>
      </c>
      <c r="L297" s="19">
        <v>310182</v>
      </c>
      <c r="M297" s="19">
        <v>239692</v>
      </c>
      <c r="N297" s="19">
        <v>544141</v>
      </c>
      <c r="O297" s="19">
        <v>713016</v>
      </c>
      <c r="P297" s="19">
        <v>620522</v>
      </c>
      <c r="Q297" s="19">
        <v>4127757</v>
      </c>
      <c r="R297" s="19">
        <v>2696763</v>
      </c>
      <c r="S297" s="19">
        <v>10258139</v>
      </c>
      <c r="T297" s="58">
        <v>9213953</v>
      </c>
      <c r="U297" s="52">
        <v>7497920.41</v>
      </c>
      <c r="V297" s="16">
        <v>12835966</v>
      </c>
      <c r="W297" s="135"/>
    </row>
    <row r="298" spans="1:23" ht="38.25">
      <c r="A298" s="27" t="s">
        <v>1882</v>
      </c>
      <c r="F298" s="43"/>
      <c r="G298" s="43"/>
      <c r="H298" s="43"/>
      <c r="I298" s="19">
        <v>35377</v>
      </c>
      <c r="J298" s="19">
        <v>29253</v>
      </c>
      <c r="K298" s="19">
        <v>32005</v>
      </c>
      <c r="L298" s="19">
        <v>35624</v>
      </c>
      <c r="M298" s="19">
        <v>42928</v>
      </c>
      <c r="N298" s="19">
        <v>57014</v>
      </c>
      <c r="O298" s="19">
        <v>81997</v>
      </c>
      <c r="P298" s="19">
        <v>111835</v>
      </c>
      <c r="Q298" s="19">
        <v>142926</v>
      </c>
      <c r="R298" s="19">
        <v>220595</v>
      </c>
      <c r="S298" s="19">
        <v>264599</v>
      </c>
      <c r="T298" s="58">
        <v>268226</v>
      </c>
      <c r="U298" s="13">
        <v>300105.8936</v>
      </c>
      <c r="V298" s="16">
        <v>347161</v>
      </c>
      <c r="W298" s="135"/>
    </row>
    <row r="299" spans="1:23" ht="38.25">
      <c r="A299" s="9" t="s">
        <v>546</v>
      </c>
      <c r="E299" s="43"/>
      <c r="F299" s="43"/>
      <c r="G299" s="43"/>
      <c r="I299" s="19">
        <v>39049</v>
      </c>
      <c r="J299" s="19">
        <v>19312</v>
      </c>
      <c r="K299" s="19">
        <v>31015</v>
      </c>
      <c r="L299" s="19">
        <v>33158</v>
      </c>
      <c r="M299" s="19">
        <v>53836</v>
      </c>
      <c r="N299" s="19">
        <v>121989</v>
      </c>
      <c r="O299" s="19">
        <v>251903</v>
      </c>
      <c r="P299" s="19">
        <v>426335</v>
      </c>
      <c r="Q299" s="19">
        <v>1059499</v>
      </c>
      <c r="R299" s="19">
        <v>1502578</v>
      </c>
      <c r="S299" s="19">
        <v>1758949</v>
      </c>
      <c r="T299" s="58">
        <v>1746096</v>
      </c>
      <c r="U299" s="52">
        <v>1866542.88</v>
      </c>
      <c r="V299" s="16">
        <v>2191267</v>
      </c>
      <c r="W299" s="135"/>
    </row>
    <row r="300" spans="1:23" ht="38.25">
      <c r="A300" s="27" t="s">
        <v>326</v>
      </c>
      <c r="E300" s="43"/>
      <c r="F300" s="43"/>
      <c r="G300" s="43"/>
      <c r="I300" s="19">
        <v>1101</v>
      </c>
      <c r="J300" s="19">
        <v>1785</v>
      </c>
      <c r="K300" s="19">
        <v>2170</v>
      </c>
      <c r="L300" s="19">
        <v>3364</v>
      </c>
      <c r="M300" s="19">
        <v>4096</v>
      </c>
      <c r="N300" s="19">
        <v>5205</v>
      </c>
      <c r="O300" s="19">
        <v>6973</v>
      </c>
      <c r="P300" s="19">
        <v>7274</v>
      </c>
      <c r="Q300" s="19">
        <v>14277</v>
      </c>
      <c r="R300" s="19">
        <v>32061</v>
      </c>
      <c r="S300" s="19">
        <v>53759</v>
      </c>
      <c r="T300" s="58">
        <v>65083</v>
      </c>
      <c r="U300" s="13">
        <v>82009.90948999999</v>
      </c>
      <c r="V300" s="16">
        <v>106706</v>
      </c>
      <c r="W300" s="135"/>
    </row>
    <row r="301" spans="1:23" ht="38.25">
      <c r="A301" s="9" t="s">
        <v>79</v>
      </c>
      <c r="E301" s="43"/>
      <c r="F301" s="43"/>
      <c r="G301" s="43"/>
      <c r="I301" s="19">
        <v>175422</v>
      </c>
      <c r="J301" s="19">
        <v>555626</v>
      </c>
      <c r="K301" s="19">
        <v>686145</v>
      </c>
      <c r="L301" s="19">
        <v>953856</v>
      </c>
      <c r="M301" s="19">
        <v>987729</v>
      </c>
      <c r="N301" s="19">
        <v>1127624</v>
      </c>
      <c r="O301" s="19">
        <v>990654</v>
      </c>
      <c r="P301" s="19">
        <v>1074634</v>
      </c>
      <c r="Q301" s="19">
        <v>3840798</v>
      </c>
      <c r="R301" s="19">
        <v>2521350</v>
      </c>
      <c r="S301" s="19">
        <v>4084936</v>
      </c>
      <c r="T301" s="58">
        <v>5501516</v>
      </c>
      <c r="U301" s="52">
        <v>6898785.02</v>
      </c>
      <c r="V301" s="16">
        <v>9546160</v>
      </c>
      <c r="W301" s="135"/>
    </row>
  </sheetData>
  <mergeCells count="11">
    <mergeCell ref="A273:V273"/>
    <mergeCell ref="A274:V274"/>
    <mergeCell ref="A275:V275"/>
    <mergeCell ref="A1:V1"/>
    <mergeCell ref="A271:V271"/>
    <mergeCell ref="A272:V272"/>
    <mergeCell ref="A3:V3"/>
    <mergeCell ref="A276:V276"/>
    <mergeCell ref="A277:V277"/>
    <mergeCell ref="A278:V278"/>
    <mergeCell ref="A279:V2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518"/>
  <sheetViews>
    <sheetView workbookViewId="0" topLeftCell="A1">
      <pane xSplit="1" ySplit="3" topLeftCell="C4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00390625" defaultRowHeight="12.75"/>
  <cols>
    <col min="1" max="1" width="33.125" style="0" customWidth="1"/>
    <col min="2" max="4" width="9.25390625" style="0" bestFit="1" customWidth="1"/>
    <col min="5" max="5" width="9.625" style="0" bestFit="1" customWidth="1"/>
    <col min="6" max="21" width="9.25390625" style="0" bestFit="1" customWidth="1"/>
  </cols>
  <sheetData>
    <row r="1" spans="1:44" ht="12.75">
      <c r="A1" s="481" t="s">
        <v>417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22" ht="1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1004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spans="1:20" ht="25.5">
      <c r="A4" s="5" t="s">
        <v>753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38.25">
      <c r="A5" s="29" t="s">
        <v>1661</v>
      </c>
      <c r="B5" s="28">
        <v>260.4</v>
      </c>
      <c r="C5" s="218">
        <v>2608.8</v>
      </c>
      <c r="D5" s="218">
        <v>939.9</v>
      </c>
      <c r="E5" s="218">
        <v>315.1</v>
      </c>
      <c r="F5" s="218">
        <v>231.3</v>
      </c>
      <c r="G5" s="218">
        <v>121.8</v>
      </c>
      <c r="H5" s="218">
        <v>111</v>
      </c>
      <c r="I5" s="218">
        <v>184.4</v>
      </c>
      <c r="J5" s="218">
        <v>136.5</v>
      </c>
      <c r="K5" s="218">
        <v>120.2</v>
      </c>
      <c r="L5" s="218">
        <v>118.6</v>
      </c>
      <c r="M5" s="218">
        <v>115.1</v>
      </c>
      <c r="N5" s="218">
        <v>112</v>
      </c>
      <c r="O5" s="218">
        <v>111.7</v>
      </c>
      <c r="P5" s="218">
        <v>110.9</v>
      </c>
      <c r="Q5" s="218">
        <v>109</v>
      </c>
      <c r="R5" s="218">
        <v>111.9</v>
      </c>
      <c r="S5" s="218">
        <v>113.3</v>
      </c>
      <c r="T5" s="218">
        <v>108.8</v>
      </c>
      <c r="U5" s="128">
        <v>108.8</v>
      </c>
      <c r="V5" s="128">
        <v>106.1</v>
      </c>
    </row>
    <row r="6" spans="1:22" ht="38.25">
      <c r="A6" s="29" t="s">
        <v>1334</v>
      </c>
      <c r="B6" s="28">
        <v>236.1</v>
      </c>
      <c r="C6" s="218">
        <v>2626.2</v>
      </c>
      <c r="D6" s="218">
        <v>904.9</v>
      </c>
      <c r="E6" s="218">
        <v>314.1</v>
      </c>
      <c r="F6" s="218">
        <v>223.4</v>
      </c>
      <c r="G6" s="218">
        <v>117.7</v>
      </c>
      <c r="H6" s="218">
        <v>109.1</v>
      </c>
      <c r="I6" s="218">
        <v>196</v>
      </c>
      <c r="J6" s="218">
        <v>135.9</v>
      </c>
      <c r="K6" s="218">
        <v>117.9</v>
      </c>
      <c r="L6" s="218">
        <v>117.1</v>
      </c>
      <c r="M6" s="218">
        <v>111</v>
      </c>
      <c r="N6" s="218">
        <v>110.2</v>
      </c>
      <c r="O6" s="218">
        <v>112.3</v>
      </c>
      <c r="P6" s="218">
        <v>109.6</v>
      </c>
      <c r="Q6" s="218">
        <v>108.7</v>
      </c>
      <c r="R6" s="218">
        <v>115.6</v>
      </c>
      <c r="S6" s="218">
        <v>116.5</v>
      </c>
      <c r="T6" s="218">
        <v>106.08</v>
      </c>
      <c r="U6" s="128">
        <v>112.9</v>
      </c>
      <c r="V6" s="128">
        <v>103.9</v>
      </c>
    </row>
    <row r="7" spans="1:22" ht="42.75" customHeight="1">
      <c r="A7" s="29" t="s">
        <v>1335</v>
      </c>
      <c r="B7" s="28">
        <v>310.7</v>
      </c>
      <c r="C7" s="218">
        <v>2673.4</v>
      </c>
      <c r="D7" s="218">
        <v>741.8</v>
      </c>
      <c r="E7" s="218">
        <v>269</v>
      </c>
      <c r="F7" s="218">
        <v>216.3</v>
      </c>
      <c r="G7" s="218">
        <v>117.8</v>
      </c>
      <c r="H7" s="218">
        <v>108.1</v>
      </c>
      <c r="I7" s="218">
        <v>199.5</v>
      </c>
      <c r="J7" s="218">
        <v>139.2</v>
      </c>
      <c r="K7" s="218">
        <v>118.5</v>
      </c>
      <c r="L7" s="218">
        <v>112.7</v>
      </c>
      <c r="M7" s="218">
        <v>110.9</v>
      </c>
      <c r="N7" s="218">
        <v>109.2</v>
      </c>
      <c r="O7" s="218">
        <v>107.4</v>
      </c>
      <c r="P7" s="218">
        <v>106.4</v>
      </c>
      <c r="Q7" s="218">
        <v>106</v>
      </c>
      <c r="R7" s="218">
        <v>106.5</v>
      </c>
      <c r="S7" s="218">
        <v>108</v>
      </c>
      <c r="T7" s="218">
        <v>109.65</v>
      </c>
      <c r="U7" s="128">
        <v>105</v>
      </c>
      <c r="V7" s="128">
        <v>106.7</v>
      </c>
    </row>
    <row r="8" spans="1:22" ht="38.25">
      <c r="A8" s="29" t="s">
        <v>1336</v>
      </c>
      <c r="B8" s="28">
        <v>178.8</v>
      </c>
      <c r="C8" s="218">
        <v>2220.5</v>
      </c>
      <c r="D8" s="218">
        <v>2411.2</v>
      </c>
      <c r="E8" s="218">
        <v>622.4</v>
      </c>
      <c r="F8" s="218">
        <v>332.2</v>
      </c>
      <c r="G8" s="218">
        <v>148.4</v>
      </c>
      <c r="H8" s="218">
        <v>122.5</v>
      </c>
      <c r="I8" s="218">
        <v>118.3</v>
      </c>
      <c r="J8" s="218">
        <v>134</v>
      </c>
      <c r="K8" s="218">
        <v>133.7</v>
      </c>
      <c r="L8" s="218">
        <v>136.9</v>
      </c>
      <c r="M8" s="218">
        <v>136.2</v>
      </c>
      <c r="N8" s="218">
        <v>122.3</v>
      </c>
      <c r="O8" s="218">
        <v>117.7</v>
      </c>
      <c r="P8" s="218">
        <v>121</v>
      </c>
      <c r="Q8" s="218">
        <v>113.9</v>
      </c>
      <c r="R8" s="218">
        <v>113.3</v>
      </c>
      <c r="S8" s="218">
        <v>115.9</v>
      </c>
      <c r="T8" s="218">
        <v>111.6</v>
      </c>
      <c r="U8" s="128">
        <v>108.1</v>
      </c>
      <c r="V8" s="128">
        <v>108.7</v>
      </c>
    </row>
    <row r="9" ht="51">
      <c r="A9" s="127" t="s">
        <v>1884</v>
      </c>
    </row>
    <row r="10" spans="1:22" ht="12.75">
      <c r="A10" s="139" t="s">
        <v>1764</v>
      </c>
      <c r="C10" s="227"/>
      <c r="D10" s="218">
        <v>1185.9</v>
      </c>
      <c r="E10" s="218">
        <v>276.4</v>
      </c>
      <c r="F10" s="218">
        <v>225.2</v>
      </c>
      <c r="G10" s="218">
        <v>115.7</v>
      </c>
      <c r="H10" s="218">
        <v>111.3</v>
      </c>
      <c r="I10" s="218">
        <v>205.8</v>
      </c>
      <c r="J10" s="218">
        <v>133.5</v>
      </c>
      <c r="K10" s="218">
        <v>128.3</v>
      </c>
      <c r="L10" s="218">
        <v>128.5</v>
      </c>
      <c r="M10" s="218">
        <v>102.7</v>
      </c>
      <c r="N10" s="218">
        <v>108.9</v>
      </c>
      <c r="O10" s="218">
        <v>119.6</v>
      </c>
      <c r="P10" s="218">
        <v>118.6</v>
      </c>
      <c r="Q10" s="218">
        <v>105.9</v>
      </c>
      <c r="R10" s="218">
        <v>108.4</v>
      </c>
      <c r="S10" s="218">
        <v>122.2</v>
      </c>
      <c r="T10" s="218">
        <v>105.02</v>
      </c>
      <c r="U10" s="93">
        <v>105.29</v>
      </c>
      <c r="V10" s="128">
        <v>109.2</v>
      </c>
    </row>
    <row r="11" spans="1:22" ht="25.5">
      <c r="A11" s="139" t="s">
        <v>2100</v>
      </c>
      <c r="C11" s="227"/>
      <c r="D11" s="218">
        <v>1216.1</v>
      </c>
      <c r="E11" s="218">
        <v>295.9</v>
      </c>
      <c r="F11" s="218">
        <v>223.4</v>
      </c>
      <c r="G11" s="218">
        <v>114.2</v>
      </c>
      <c r="H11" s="218">
        <v>108.3</v>
      </c>
      <c r="I11" s="218">
        <v>169.7</v>
      </c>
      <c r="J11" s="218">
        <v>141.6</v>
      </c>
      <c r="K11" s="218">
        <v>123.8</v>
      </c>
      <c r="L11" s="218">
        <v>122.4</v>
      </c>
      <c r="M11" s="218">
        <v>106</v>
      </c>
      <c r="N11" s="218">
        <v>107</v>
      </c>
      <c r="O11" s="218">
        <v>119.4</v>
      </c>
      <c r="P11" s="218">
        <v>110.1</v>
      </c>
      <c r="Q11" s="218">
        <v>107.7</v>
      </c>
      <c r="R11" s="218">
        <v>109.1</v>
      </c>
      <c r="S11" s="218">
        <v>124.2</v>
      </c>
      <c r="T11" s="218">
        <v>108.34</v>
      </c>
      <c r="U11" s="93">
        <v>105.5</v>
      </c>
      <c r="V11" s="128">
        <v>108.7</v>
      </c>
    </row>
    <row r="12" spans="1:22" ht="12.75">
      <c r="A12" s="139" t="s">
        <v>1765</v>
      </c>
      <c r="C12" s="227"/>
      <c r="D12" s="218">
        <v>660.4</v>
      </c>
      <c r="E12" s="218">
        <v>265.5</v>
      </c>
      <c r="F12" s="218">
        <v>210.5</v>
      </c>
      <c r="G12" s="218">
        <v>111.4</v>
      </c>
      <c r="H12" s="218">
        <v>107.2</v>
      </c>
      <c r="I12" s="218">
        <v>217.3</v>
      </c>
      <c r="J12" s="218">
        <v>117</v>
      </c>
      <c r="K12" s="218">
        <v>108.7</v>
      </c>
      <c r="L12" s="218">
        <v>122.8</v>
      </c>
      <c r="M12" s="218">
        <v>109.9</v>
      </c>
      <c r="N12" s="218">
        <v>107.3</v>
      </c>
      <c r="O12" s="218">
        <v>113.5</v>
      </c>
      <c r="P12" s="218">
        <v>114.4</v>
      </c>
      <c r="Q12" s="218">
        <v>107.7</v>
      </c>
      <c r="R12" s="218">
        <v>107.7</v>
      </c>
      <c r="S12" s="218">
        <v>124.7</v>
      </c>
      <c r="T12" s="218">
        <v>111.05</v>
      </c>
      <c r="U12" s="93">
        <v>105.29</v>
      </c>
      <c r="V12" s="128">
        <v>108.3</v>
      </c>
    </row>
    <row r="13" spans="1:22" ht="12.75">
      <c r="A13" s="139" t="s">
        <v>1766</v>
      </c>
      <c r="C13" s="227"/>
      <c r="D13" s="218">
        <v>838.5</v>
      </c>
      <c r="E13" s="218">
        <v>300.8</v>
      </c>
      <c r="F13" s="218">
        <v>207.3</v>
      </c>
      <c r="G13" s="218">
        <v>113.1</v>
      </c>
      <c r="H13" s="218">
        <v>108.1</v>
      </c>
      <c r="I13" s="218">
        <v>188.7</v>
      </c>
      <c r="J13" s="218">
        <v>134.1</v>
      </c>
      <c r="K13" s="218">
        <v>128.4</v>
      </c>
      <c r="L13" s="218">
        <v>123</v>
      </c>
      <c r="M13" s="218">
        <v>112.1</v>
      </c>
      <c r="N13" s="218">
        <v>108.7</v>
      </c>
      <c r="O13" s="218">
        <v>111.8</v>
      </c>
      <c r="P13" s="218">
        <v>113.1</v>
      </c>
      <c r="Q13" s="218">
        <v>106.9</v>
      </c>
      <c r="R13" s="218">
        <v>108.5</v>
      </c>
      <c r="S13" s="218">
        <v>114.7</v>
      </c>
      <c r="T13" s="218">
        <v>110.7</v>
      </c>
      <c r="U13" s="93">
        <v>104.58</v>
      </c>
      <c r="V13" s="128">
        <v>111.3</v>
      </c>
    </row>
    <row r="14" spans="1:22" ht="12.75">
      <c r="A14" s="139" t="s">
        <v>1767</v>
      </c>
      <c r="C14" s="227"/>
      <c r="D14" s="218">
        <v>705.1</v>
      </c>
      <c r="E14" s="218">
        <v>507.8</v>
      </c>
      <c r="F14" s="218">
        <v>150.8</v>
      </c>
      <c r="G14" s="218">
        <v>116.1</v>
      </c>
      <c r="H14" s="218">
        <v>102.3</v>
      </c>
      <c r="I14" s="218">
        <v>303.3</v>
      </c>
      <c r="J14" s="218">
        <v>103.6</v>
      </c>
      <c r="K14" s="218">
        <v>104.1</v>
      </c>
      <c r="L14" s="218">
        <v>104</v>
      </c>
      <c r="M14" s="218">
        <v>112</v>
      </c>
      <c r="N14" s="218">
        <v>111.4</v>
      </c>
      <c r="O14" s="218">
        <v>106.8</v>
      </c>
      <c r="P14" s="218">
        <v>108.2</v>
      </c>
      <c r="Q14" s="218">
        <v>106.8</v>
      </c>
      <c r="R14" s="218">
        <v>140.3</v>
      </c>
      <c r="S14" s="218">
        <v>110.5</v>
      </c>
      <c r="T14" s="218">
        <v>107.9</v>
      </c>
      <c r="U14" s="93">
        <v>123.32</v>
      </c>
      <c r="V14" s="128">
        <v>106.6</v>
      </c>
    </row>
    <row r="15" spans="1:22" ht="12.75">
      <c r="A15" s="139" t="s">
        <v>1768</v>
      </c>
      <c r="C15" s="227"/>
      <c r="D15" s="218">
        <v>776.6</v>
      </c>
      <c r="E15" s="218">
        <v>378.3</v>
      </c>
      <c r="F15" s="218">
        <v>186.7</v>
      </c>
      <c r="G15" s="218">
        <v>85.3</v>
      </c>
      <c r="H15" s="218">
        <v>118.2</v>
      </c>
      <c r="I15" s="218">
        <v>268.2</v>
      </c>
      <c r="J15" s="218">
        <v>109.8</v>
      </c>
      <c r="K15" s="218">
        <v>90.7</v>
      </c>
      <c r="L15" s="218">
        <v>142.2</v>
      </c>
      <c r="M15" s="218">
        <v>106.5</v>
      </c>
      <c r="N15" s="218">
        <v>107.6</v>
      </c>
      <c r="O15" s="218">
        <v>102.1</v>
      </c>
      <c r="P15" s="218">
        <v>102.1</v>
      </c>
      <c r="Q15" s="218">
        <v>98.8</v>
      </c>
      <c r="R15" s="218">
        <v>152.3</v>
      </c>
      <c r="S15" s="218">
        <v>122.1</v>
      </c>
      <c r="T15" s="218">
        <v>80.2</v>
      </c>
      <c r="U15" s="93">
        <v>127.59</v>
      </c>
      <c r="V15" s="128">
        <v>104.6</v>
      </c>
    </row>
    <row r="16" spans="1:22" ht="12.75">
      <c r="A16" s="139" t="s">
        <v>1769</v>
      </c>
      <c r="C16" s="227"/>
      <c r="D16" s="218">
        <v>1309</v>
      </c>
      <c r="E16" s="218">
        <v>423.8</v>
      </c>
      <c r="F16" s="218">
        <v>228.6</v>
      </c>
      <c r="G16" s="218">
        <v>117.5</v>
      </c>
      <c r="H16" s="218">
        <v>110.2</v>
      </c>
      <c r="I16" s="218">
        <v>178</v>
      </c>
      <c r="J16" s="218">
        <v>138.7</v>
      </c>
      <c r="K16" s="218">
        <v>121.1</v>
      </c>
      <c r="L16" s="218">
        <v>116.6</v>
      </c>
      <c r="M16" s="218">
        <v>105.9</v>
      </c>
      <c r="N16" s="218">
        <v>113.1</v>
      </c>
      <c r="O16" s="218">
        <v>112.8</v>
      </c>
      <c r="P16" s="218">
        <v>110.5</v>
      </c>
      <c r="Q16" s="218">
        <v>108.7</v>
      </c>
      <c r="R16" s="218">
        <v>130.4</v>
      </c>
      <c r="S16" s="218">
        <v>112.2</v>
      </c>
      <c r="T16" s="218">
        <v>102.3</v>
      </c>
      <c r="U16" s="93">
        <v>116.66</v>
      </c>
      <c r="V16" s="128">
        <v>106.3</v>
      </c>
    </row>
    <row r="17" spans="1:22" ht="12.75">
      <c r="A17" s="139" t="s">
        <v>1770</v>
      </c>
      <c r="C17" s="227"/>
      <c r="D17" s="218">
        <v>840</v>
      </c>
      <c r="E17" s="218">
        <v>342.3</v>
      </c>
      <c r="F17" s="218">
        <v>236.7</v>
      </c>
      <c r="G17" s="218">
        <v>112.1</v>
      </c>
      <c r="H17" s="218">
        <v>110.6</v>
      </c>
      <c r="I17" s="218">
        <v>213</v>
      </c>
      <c r="J17" s="218">
        <v>133.9</v>
      </c>
      <c r="K17" s="218">
        <v>113.6</v>
      </c>
      <c r="L17" s="218">
        <v>119.2</v>
      </c>
      <c r="M17" s="218">
        <v>100.8</v>
      </c>
      <c r="N17" s="218">
        <v>109.6</v>
      </c>
      <c r="O17" s="218">
        <v>108.1</v>
      </c>
      <c r="P17" s="218">
        <v>112</v>
      </c>
      <c r="Q17" s="218">
        <v>104.2</v>
      </c>
      <c r="R17" s="218">
        <v>156.3</v>
      </c>
      <c r="S17" s="218">
        <v>93.3</v>
      </c>
      <c r="T17" s="218">
        <v>100.9</v>
      </c>
      <c r="U17" s="93">
        <v>119.88</v>
      </c>
      <c r="V17" s="128">
        <v>103.4</v>
      </c>
    </row>
    <row r="18" spans="1:22" ht="12.75">
      <c r="A18" s="139" t="s">
        <v>1771</v>
      </c>
      <c r="C18" s="227"/>
      <c r="D18" s="218">
        <v>1149</v>
      </c>
      <c r="E18" s="218">
        <v>384.4</v>
      </c>
      <c r="F18" s="218">
        <v>210.8</v>
      </c>
      <c r="G18" s="218">
        <v>112.8</v>
      </c>
      <c r="H18" s="218">
        <v>97.4</v>
      </c>
      <c r="I18" s="218">
        <v>282.4</v>
      </c>
      <c r="J18" s="218">
        <v>100.6</v>
      </c>
      <c r="K18" s="218">
        <v>111.7</v>
      </c>
      <c r="L18" s="218">
        <v>114</v>
      </c>
      <c r="M18" s="218">
        <v>106.3</v>
      </c>
      <c r="N18" s="218">
        <v>110.5</v>
      </c>
      <c r="O18" s="218">
        <v>128.7</v>
      </c>
      <c r="P18" s="218">
        <v>86.1</v>
      </c>
      <c r="Q18" s="218">
        <v>110.4</v>
      </c>
      <c r="R18" s="218">
        <v>128.7</v>
      </c>
      <c r="S18" s="218">
        <v>113.8</v>
      </c>
      <c r="T18" s="218">
        <v>85.5</v>
      </c>
      <c r="U18" s="93">
        <v>113.23</v>
      </c>
      <c r="V18" s="128">
        <v>106.2</v>
      </c>
    </row>
    <row r="19" spans="1:22" ht="12.75">
      <c r="A19" s="139" t="s">
        <v>1772</v>
      </c>
      <c r="C19" s="227"/>
      <c r="D19" s="218">
        <v>596.8</v>
      </c>
      <c r="E19" s="218">
        <v>317</v>
      </c>
      <c r="F19" s="218">
        <v>197.6</v>
      </c>
      <c r="G19" s="218">
        <v>85.3</v>
      </c>
      <c r="H19" s="218">
        <v>122.8</v>
      </c>
      <c r="I19" s="218">
        <v>330.3</v>
      </c>
      <c r="J19" s="218">
        <v>73.2</v>
      </c>
      <c r="K19" s="218">
        <v>170.7</v>
      </c>
      <c r="L19" s="218">
        <v>95.5</v>
      </c>
      <c r="M19" s="218">
        <v>130.8</v>
      </c>
      <c r="N19" s="218">
        <v>94.4</v>
      </c>
      <c r="O19" s="218">
        <v>107.5</v>
      </c>
      <c r="P19" s="218">
        <v>99.9</v>
      </c>
      <c r="Q19" s="218">
        <v>114.9</v>
      </c>
      <c r="R19" s="218">
        <v>95.7</v>
      </c>
      <c r="S19" s="218">
        <v>107</v>
      </c>
      <c r="T19" s="218">
        <v>142.7</v>
      </c>
      <c r="U19" s="93">
        <v>122.54</v>
      </c>
      <c r="V19" s="128">
        <v>74.5</v>
      </c>
    </row>
    <row r="20" spans="1:22" ht="12.75">
      <c r="A20" s="139" t="s">
        <v>902</v>
      </c>
      <c r="C20" s="227"/>
      <c r="D20" s="218">
        <v>728.4</v>
      </c>
      <c r="E20" s="218">
        <v>277.1</v>
      </c>
      <c r="F20" s="218">
        <v>214.1</v>
      </c>
      <c r="G20" s="218">
        <v>110.7</v>
      </c>
      <c r="H20" s="218">
        <v>105.9</v>
      </c>
      <c r="I20" s="218">
        <v>177.6</v>
      </c>
      <c r="J20" s="218">
        <v>131.2</v>
      </c>
      <c r="K20" s="218">
        <v>109.9</v>
      </c>
      <c r="L20" s="218">
        <v>109.9</v>
      </c>
      <c r="M20" s="218">
        <v>108.9</v>
      </c>
      <c r="N20" s="218">
        <v>111</v>
      </c>
      <c r="O20" s="218">
        <v>107.9</v>
      </c>
      <c r="P20" s="218">
        <v>106.4</v>
      </c>
      <c r="Q20" s="218">
        <v>109.1</v>
      </c>
      <c r="R20" s="218">
        <v>112</v>
      </c>
      <c r="S20" s="218">
        <v>123.4</v>
      </c>
      <c r="T20" s="218">
        <v>110.7</v>
      </c>
      <c r="U20" s="93">
        <v>106.61</v>
      </c>
      <c r="V20" s="128">
        <v>110.5</v>
      </c>
    </row>
    <row r="21" spans="1:22" ht="12.75">
      <c r="A21" s="139" t="s">
        <v>61</v>
      </c>
      <c r="C21" s="227"/>
      <c r="D21" s="218">
        <v>1056.6</v>
      </c>
      <c r="E21" s="218">
        <v>408.8</v>
      </c>
      <c r="F21" s="218">
        <v>317.8</v>
      </c>
      <c r="G21" s="218">
        <v>121.8</v>
      </c>
      <c r="H21" s="218">
        <v>104.9</v>
      </c>
      <c r="I21" s="218">
        <v>117.5</v>
      </c>
      <c r="J21" s="218">
        <v>170.2</v>
      </c>
      <c r="K21" s="218">
        <v>116.5</v>
      </c>
      <c r="L21" s="218">
        <v>112.4</v>
      </c>
      <c r="M21" s="218">
        <v>104.9</v>
      </c>
      <c r="N21" s="218">
        <v>130.4</v>
      </c>
      <c r="O21" s="218">
        <v>116.7</v>
      </c>
      <c r="P21" s="218">
        <v>103</v>
      </c>
      <c r="Q21" s="218">
        <v>111.1</v>
      </c>
      <c r="R21" s="218">
        <v>122.4</v>
      </c>
      <c r="S21" s="218">
        <v>125.9</v>
      </c>
      <c r="T21" s="218">
        <v>102.4</v>
      </c>
      <c r="U21" s="93">
        <v>107.55</v>
      </c>
      <c r="V21" s="128">
        <v>108.9</v>
      </c>
    </row>
    <row r="22" spans="1:22" ht="12.75">
      <c r="A22" s="139" t="s">
        <v>1781</v>
      </c>
      <c r="C22" s="227"/>
      <c r="D22" s="218">
        <v>476.2</v>
      </c>
      <c r="E22" s="218">
        <v>401.1</v>
      </c>
      <c r="F22" s="218">
        <v>286.2</v>
      </c>
      <c r="G22" s="218">
        <v>116</v>
      </c>
      <c r="H22" s="218">
        <v>100.6</v>
      </c>
      <c r="I22" s="218">
        <v>230.9</v>
      </c>
      <c r="J22" s="218">
        <v>179.5</v>
      </c>
      <c r="K22" s="218">
        <v>83.6</v>
      </c>
      <c r="L22" s="218">
        <v>96.5</v>
      </c>
      <c r="M22" s="218">
        <v>126.4</v>
      </c>
      <c r="N22" s="218">
        <v>117</v>
      </c>
      <c r="O22" s="218">
        <v>111.6</v>
      </c>
      <c r="P22" s="218">
        <v>100.2</v>
      </c>
      <c r="Q22" s="218">
        <v>112.1</v>
      </c>
      <c r="R22" s="218">
        <v>124.7</v>
      </c>
      <c r="S22" s="218">
        <v>125.8</v>
      </c>
      <c r="T22" s="218">
        <v>97.5</v>
      </c>
      <c r="U22" s="93">
        <v>158.84</v>
      </c>
      <c r="V22" s="128">
        <v>92</v>
      </c>
    </row>
    <row r="23" spans="1:22" ht="12.75">
      <c r="A23" s="139" t="s">
        <v>901</v>
      </c>
      <c r="C23" s="227"/>
      <c r="D23" s="218">
        <v>800.6</v>
      </c>
      <c r="E23" s="218">
        <v>408.4</v>
      </c>
      <c r="F23" s="218">
        <v>235.5</v>
      </c>
      <c r="G23" s="218">
        <v>110.9</v>
      </c>
      <c r="H23" s="218">
        <v>103.6</v>
      </c>
      <c r="I23" s="218">
        <v>185</v>
      </c>
      <c r="J23" s="218">
        <v>140</v>
      </c>
      <c r="K23" s="218">
        <v>108.4</v>
      </c>
      <c r="L23" s="218">
        <v>111</v>
      </c>
      <c r="M23" s="218">
        <v>106.5</v>
      </c>
      <c r="N23" s="218">
        <v>114</v>
      </c>
      <c r="O23" s="218">
        <v>114.6</v>
      </c>
      <c r="P23" s="218">
        <v>101.9</v>
      </c>
      <c r="Q23" s="218">
        <v>104.7</v>
      </c>
      <c r="R23" s="218">
        <v>123.6</v>
      </c>
      <c r="S23" s="218">
        <v>133.8</v>
      </c>
      <c r="T23" s="218">
        <v>101.6</v>
      </c>
      <c r="U23" s="93">
        <v>104.65</v>
      </c>
      <c r="V23" s="128">
        <v>103.4</v>
      </c>
    </row>
    <row r="24" spans="1:22" ht="25.5">
      <c r="A24" s="139" t="s">
        <v>1782</v>
      </c>
      <c r="C24" s="227"/>
      <c r="D24" s="218">
        <v>997.9</v>
      </c>
      <c r="E24" s="218">
        <v>318.4</v>
      </c>
      <c r="F24" s="218">
        <v>177.4</v>
      </c>
      <c r="G24" s="218">
        <v>110.9</v>
      </c>
      <c r="H24" s="218">
        <v>100.6</v>
      </c>
      <c r="I24" s="218">
        <v>255</v>
      </c>
      <c r="J24" s="218">
        <v>130.7</v>
      </c>
      <c r="K24" s="218">
        <v>97</v>
      </c>
      <c r="L24" s="218">
        <v>127.6</v>
      </c>
      <c r="M24" s="218">
        <v>133.3</v>
      </c>
      <c r="N24" s="218">
        <v>95.8</v>
      </c>
      <c r="O24" s="218">
        <v>103.3</v>
      </c>
      <c r="P24" s="218">
        <v>114.3</v>
      </c>
      <c r="Q24" s="218">
        <v>110.3</v>
      </c>
      <c r="R24" s="218">
        <v>122.2</v>
      </c>
      <c r="S24" s="218">
        <v>107.7</v>
      </c>
      <c r="T24" s="218">
        <v>98.3</v>
      </c>
      <c r="U24" s="93">
        <v>145.57</v>
      </c>
      <c r="V24" s="128">
        <v>75.3</v>
      </c>
    </row>
    <row r="25" spans="1:22" ht="12.75">
      <c r="A25" s="139" t="s">
        <v>766</v>
      </c>
      <c r="C25" s="227"/>
      <c r="D25" s="218">
        <v>754.9</v>
      </c>
      <c r="E25" s="218">
        <v>230.6</v>
      </c>
      <c r="F25" s="218">
        <v>227.2</v>
      </c>
      <c r="G25" s="218">
        <v>152.8</v>
      </c>
      <c r="H25" s="218">
        <v>118</v>
      </c>
      <c r="I25" s="218">
        <v>150.8</v>
      </c>
      <c r="J25" s="218">
        <v>143.2</v>
      </c>
      <c r="K25" s="218">
        <v>125</v>
      </c>
      <c r="L25" s="218">
        <v>112.6</v>
      </c>
      <c r="M25" s="218">
        <v>108.9</v>
      </c>
      <c r="N25" s="218">
        <v>109.9</v>
      </c>
      <c r="O25" s="218">
        <v>108.7</v>
      </c>
      <c r="P25" s="218">
        <v>107.6</v>
      </c>
      <c r="Q25" s="218">
        <v>110.1</v>
      </c>
      <c r="R25" s="218">
        <v>107.7</v>
      </c>
      <c r="S25" s="218">
        <v>110.9</v>
      </c>
      <c r="T25" s="218">
        <v>108.9</v>
      </c>
      <c r="U25" s="93">
        <v>108.26</v>
      </c>
      <c r="V25" s="128">
        <v>108.4</v>
      </c>
    </row>
    <row r="26" ht="63.75">
      <c r="A26" s="127" t="s">
        <v>767</v>
      </c>
    </row>
    <row r="27" spans="1:22" ht="12.75">
      <c r="A27" s="139" t="s">
        <v>768</v>
      </c>
      <c r="C27" s="227"/>
      <c r="D27" s="218">
        <v>603</v>
      </c>
      <c r="E27" s="218">
        <v>287.9</v>
      </c>
      <c r="F27" s="218">
        <v>308.8</v>
      </c>
      <c r="G27" s="218">
        <v>110.9</v>
      </c>
      <c r="H27" s="218">
        <v>103.1</v>
      </c>
      <c r="I27" s="218">
        <v>146</v>
      </c>
      <c r="J27" s="218">
        <v>143.8</v>
      </c>
      <c r="K27" s="218">
        <v>119</v>
      </c>
      <c r="L27" s="218">
        <v>111.9</v>
      </c>
      <c r="M27" s="218">
        <v>107.9</v>
      </c>
      <c r="N27" s="218">
        <v>110.7</v>
      </c>
      <c r="O27" s="218">
        <v>108.6</v>
      </c>
      <c r="P27" s="218">
        <v>104.3</v>
      </c>
      <c r="Q27" s="218">
        <v>104.7</v>
      </c>
      <c r="R27" s="218">
        <v>105.5</v>
      </c>
      <c r="S27" s="218">
        <v>110.8</v>
      </c>
      <c r="T27" s="218">
        <v>113.3</v>
      </c>
      <c r="U27" s="218">
        <v>112.9</v>
      </c>
      <c r="V27" s="128">
        <v>125.5</v>
      </c>
    </row>
    <row r="28" spans="1:22" ht="12.75">
      <c r="A28" s="139" t="s">
        <v>769</v>
      </c>
      <c r="C28" s="227"/>
      <c r="D28" s="218">
        <v>563.8</v>
      </c>
      <c r="E28" s="218">
        <v>254.1</v>
      </c>
      <c r="F28" s="218">
        <v>260.6</v>
      </c>
      <c r="G28" s="218">
        <v>126.7</v>
      </c>
      <c r="H28" s="218">
        <v>108.1</v>
      </c>
      <c r="I28" s="218">
        <v>143.9</v>
      </c>
      <c r="J28" s="218">
        <v>155.2</v>
      </c>
      <c r="K28" s="218">
        <v>125.1</v>
      </c>
      <c r="L28" s="218">
        <v>113.6</v>
      </c>
      <c r="M28" s="218">
        <v>108.5</v>
      </c>
      <c r="N28" s="218">
        <v>107.1</v>
      </c>
      <c r="O28" s="218">
        <v>106.5</v>
      </c>
      <c r="P28" s="218">
        <v>105.9</v>
      </c>
      <c r="Q28" s="218">
        <v>105.3</v>
      </c>
      <c r="R28" s="218">
        <v>105</v>
      </c>
      <c r="S28" s="218">
        <v>104.9</v>
      </c>
      <c r="T28" s="218">
        <v>107</v>
      </c>
      <c r="U28" s="218">
        <v>104.2</v>
      </c>
      <c r="V28" s="128">
        <v>105.6</v>
      </c>
    </row>
    <row r="29" spans="1:22" ht="12.75">
      <c r="A29" s="139" t="s">
        <v>770</v>
      </c>
      <c r="C29" s="227"/>
      <c r="D29" s="218">
        <v>521.1</v>
      </c>
      <c r="E29" s="218">
        <v>238.9</v>
      </c>
      <c r="F29" s="218">
        <v>272.5</v>
      </c>
      <c r="G29" s="218">
        <v>119.5</v>
      </c>
      <c r="H29" s="218">
        <v>105.8</v>
      </c>
      <c r="I29" s="218">
        <v>137.1</v>
      </c>
      <c r="J29" s="218">
        <v>171.4</v>
      </c>
      <c r="K29" s="218">
        <v>119.8</v>
      </c>
      <c r="L29" s="218">
        <v>112.3</v>
      </c>
      <c r="M29" s="218">
        <v>106.9</v>
      </c>
      <c r="N29" s="218">
        <v>106.8</v>
      </c>
      <c r="O29" s="218">
        <v>105.9</v>
      </c>
      <c r="P29" s="218">
        <v>105.2</v>
      </c>
      <c r="Q29" s="218">
        <v>107.9</v>
      </c>
      <c r="R29" s="218">
        <v>105.1</v>
      </c>
      <c r="S29" s="218">
        <v>106</v>
      </c>
      <c r="T29" s="218">
        <v>107.9</v>
      </c>
      <c r="U29" s="218">
        <v>103.4</v>
      </c>
      <c r="V29" s="128">
        <v>103.6</v>
      </c>
    </row>
    <row r="30" spans="1:22" ht="12.75">
      <c r="A30" s="139" t="s">
        <v>771</v>
      </c>
      <c r="C30" s="227"/>
      <c r="D30" s="218">
        <v>481</v>
      </c>
      <c r="E30" s="218">
        <v>256.4</v>
      </c>
      <c r="F30" s="218">
        <v>289.4</v>
      </c>
      <c r="G30" s="218">
        <v>120.7</v>
      </c>
      <c r="H30" s="218">
        <v>105.4</v>
      </c>
      <c r="I30" s="218">
        <v>130</v>
      </c>
      <c r="J30" s="218">
        <v>159.8</v>
      </c>
      <c r="K30" s="218">
        <v>125.8</v>
      </c>
      <c r="L30" s="218">
        <v>114.4</v>
      </c>
      <c r="M30" s="218">
        <v>108.3</v>
      </c>
      <c r="N30" s="218">
        <v>105.9</v>
      </c>
      <c r="O30" s="218">
        <v>107.1</v>
      </c>
      <c r="P30" s="218">
        <v>107.4</v>
      </c>
      <c r="Q30" s="218">
        <v>104.3</v>
      </c>
      <c r="R30" s="216" t="s">
        <v>834</v>
      </c>
      <c r="S30" s="216" t="s">
        <v>834</v>
      </c>
      <c r="T30" s="216" t="s">
        <v>834</v>
      </c>
      <c r="U30" s="216" t="s">
        <v>834</v>
      </c>
      <c r="V30" s="136" t="s">
        <v>834</v>
      </c>
    </row>
    <row r="31" spans="1:22" ht="12.75">
      <c r="A31" s="139" t="s">
        <v>772</v>
      </c>
      <c r="C31" s="227"/>
      <c r="D31" s="218">
        <v>739.7</v>
      </c>
      <c r="E31" s="218">
        <v>267.8</v>
      </c>
      <c r="F31" s="218">
        <v>223.6</v>
      </c>
      <c r="G31" s="218">
        <v>123.7</v>
      </c>
      <c r="H31" s="218">
        <v>109.4</v>
      </c>
      <c r="I31" s="218">
        <v>162.8</v>
      </c>
      <c r="J31" s="218">
        <v>149.1</v>
      </c>
      <c r="K31" s="218">
        <v>122.8</v>
      </c>
      <c r="L31" s="218">
        <v>116.1</v>
      </c>
      <c r="M31" s="218">
        <v>112.7</v>
      </c>
      <c r="N31" s="218">
        <v>110.7</v>
      </c>
      <c r="O31" s="218">
        <v>108</v>
      </c>
      <c r="P31" s="218">
        <v>107.5</v>
      </c>
      <c r="Q31" s="218">
        <v>107.8</v>
      </c>
      <c r="R31" s="218">
        <v>108</v>
      </c>
      <c r="S31" s="218">
        <v>109.8</v>
      </c>
      <c r="T31" s="218">
        <v>111</v>
      </c>
      <c r="U31" s="218">
        <v>107.1</v>
      </c>
      <c r="V31" s="128">
        <v>107.2</v>
      </c>
    </row>
    <row r="32" spans="1:22" ht="25.5">
      <c r="A32" s="139" t="s">
        <v>773</v>
      </c>
      <c r="C32" s="227"/>
      <c r="D32" s="218">
        <v>575.3</v>
      </c>
      <c r="E32" s="218">
        <v>231.4</v>
      </c>
      <c r="F32" s="218">
        <v>190.4</v>
      </c>
      <c r="G32" s="218">
        <v>120.6</v>
      </c>
      <c r="H32" s="218">
        <v>108.7</v>
      </c>
      <c r="I32" s="218">
        <v>161.6</v>
      </c>
      <c r="J32" s="218">
        <v>149.2</v>
      </c>
      <c r="K32" s="218">
        <v>123</v>
      </c>
      <c r="L32" s="218">
        <v>117.5</v>
      </c>
      <c r="M32" s="218">
        <v>115.1</v>
      </c>
      <c r="N32" s="218">
        <v>111.1</v>
      </c>
      <c r="O32" s="218">
        <v>108.8</v>
      </c>
      <c r="P32" s="218">
        <v>108.3</v>
      </c>
      <c r="Q32" s="218">
        <v>107.8</v>
      </c>
      <c r="R32" s="218">
        <v>107.9</v>
      </c>
      <c r="S32" s="218">
        <v>109.3</v>
      </c>
      <c r="T32" s="218">
        <v>111.1</v>
      </c>
      <c r="U32" s="218">
        <v>107.2</v>
      </c>
      <c r="V32" s="128">
        <v>105.9</v>
      </c>
    </row>
    <row r="33" spans="1:22" ht="12.75">
      <c r="A33" s="139" t="s">
        <v>1156</v>
      </c>
      <c r="C33" s="227"/>
      <c r="D33" s="218">
        <v>900.7</v>
      </c>
      <c r="E33" s="218">
        <v>270.1</v>
      </c>
      <c r="F33" s="218">
        <v>248</v>
      </c>
      <c r="G33" s="218">
        <v>120.5</v>
      </c>
      <c r="H33" s="218">
        <v>108.9</v>
      </c>
      <c r="I33" s="218">
        <v>158.2</v>
      </c>
      <c r="J33" s="218">
        <v>160</v>
      </c>
      <c r="K33" s="218">
        <v>122.2</v>
      </c>
      <c r="L33" s="218">
        <v>116</v>
      </c>
      <c r="M33" s="218">
        <v>112.5</v>
      </c>
      <c r="N33" s="218">
        <v>111.9</v>
      </c>
      <c r="O33" s="218">
        <v>110</v>
      </c>
      <c r="P33" s="218">
        <v>109.4</v>
      </c>
      <c r="Q33" s="218">
        <v>108.5</v>
      </c>
      <c r="R33" s="218">
        <v>109.1</v>
      </c>
      <c r="S33" s="218">
        <v>113.2</v>
      </c>
      <c r="T33" s="218">
        <v>113.9</v>
      </c>
      <c r="U33" s="218">
        <v>109</v>
      </c>
      <c r="V33" s="128">
        <v>110</v>
      </c>
    </row>
    <row r="34" spans="1:22" ht="12.75">
      <c r="A34" s="139" t="s">
        <v>1157</v>
      </c>
      <c r="C34" s="227"/>
      <c r="D34" s="218">
        <v>902</v>
      </c>
      <c r="E34" s="218">
        <v>325.3</v>
      </c>
      <c r="F34" s="218">
        <v>227.6</v>
      </c>
      <c r="G34" s="218">
        <v>118.2</v>
      </c>
      <c r="H34" s="218">
        <v>107.6</v>
      </c>
      <c r="I34" s="218">
        <v>195.6</v>
      </c>
      <c r="J34" s="218">
        <v>141.7</v>
      </c>
      <c r="K34" s="218">
        <v>115.1</v>
      </c>
      <c r="L34" s="218">
        <v>112.2</v>
      </c>
      <c r="M34" s="218">
        <v>109.1</v>
      </c>
      <c r="N34" s="218">
        <v>109.5</v>
      </c>
      <c r="O34" s="218">
        <v>107.9</v>
      </c>
      <c r="P34" s="218">
        <v>107</v>
      </c>
      <c r="Q34" s="218">
        <v>106.8</v>
      </c>
      <c r="R34" s="218">
        <v>108.3</v>
      </c>
      <c r="S34" s="218">
        <v>110.2</v>
      </c>
      <c r="T34" s="218">
        <v>114.3</v>
      </c>
      <c r="U34" s="218">
        <v>105.5</v>
      </c>
      <c r="V34" s="128">
        <v>106.9</v>
      </c>
    </row>
    <row r="35" spans="1:22" ht="25.5">
      <c r="A35" s="139" t="s">
        <v>1158</v>
      </c>
      <c r="C35" s="227"/>
      <c r="D35" s="218">
        <v>680.3</v>
      </c>
      <c r="E35" s="218">
        <v>230.5</v>
      </c>
      <c r="F35" s="218">
        <v>205.4</v>
      </c>
      <c r="G35" s="218">
        <v>118.4</v>
      </c>
      <c r="H35" s="218">
        <v>110.1</v>
      </c>
      <c r="I35" s="218">
        <v>172.2</v>
      </c>
      <c r="J35" s="218">
        <v>150.9</v>
      </c>
      <c r="K35" s="218">
        <v>124.7</v>
      </c>
      <c r="L35" s="218">
        <v>116.1</v>
      </c>
      <c r="M35" s="218">
        <v>112.1</v>
      </c>
      <c r="N35" s="218">
        <v>109.2</v>
      </c>
      <c r="O35" s="218">
        <v>106.9</v>
      </c>
      <c r="P35" s="218">
        <v>106.3</v>
      </c>
      <c r="Q35" s="218">
        <v>107.1</v>
      </c>
      <c r="R35" s="218">
        <v>107.8</v>
      </c>
      <c r="S35" s="218">
        <v>108.3</v>
      </c>
      <c r="T35" s="218">
        <v>110.1</v>
      </c>
      <c r="U35" s="218">
        <v>106.1</v>
      </c>
      <c r="V35" s="128">
        <v>105.5</v>
      </c>
    </row>
    <row r="36" spans="1:22" ht="12.75">
      <c r="A36" s="139" t="s">
        <v>660</v>
      </c>
      <c r="C36" s="227"/>
      <c r="D36" s="218">
        <v>995.3</v>
      </c>
      <c r="E36" s="218">
        <v>464.6</v>
      </c>
      <c r="F36" s="218">
        <v>205.1</v>
      </c>
      <c r="G36" s="218">
        <v>109.6</v>
      </c>
      <c r="H36" s="218">
        <v>104</v>
      </c>
      <c r="I36" s="218">
        <v>247.6</v>
      </c>
      <c r="J36" s="218">
        <v>132.5</v>
      </c>
      <c r="K36" s="218">
        <v>102</v>
      </c>
      <c r="L36" s="218">
        <v>104.3</v>
      </c>
      <c r="M36" s="218">
        <v>107.6</v>
      </c>
      <c r="N36" s="218">
        <v>106</v>
      </c>
      <c r="O36" s="218">
        <v>104.2</v>
      </c>
      <c r="P36" s="218">
        <v>106.4</v>
      </c>
      <c r="Q36" s="218">
        <v>105.7</v>
      </c>
      <c r="R36" s="218">
        <v>108</v>
      </c>
      <c r="S36" s="218">
        <v>117.5</v>
      </c>
      <c r="T36" s="218">
        <v>112.6</v>
      </c>
      <c r="U36" s="218">
        <v>104</v>
      </c>
      <c r="V36" s="128">
        <v>108.9</v>
      </c>
    </row>
    <row r="37" spans="1:22" ht="12.75" customHeight="1">
      <c r="A37" s="139" t="s">
        <v>661</v>
      </c>
      <c r="C37" s="227"/>
      <c r="D37" s="218">
        <v>617.7</v>
      </c>
      <c r="E37" s="218">
        <v>348.5</v>
      </c>
      <c r="F37" s="218">
        <v>212.3</v>
      </c>
      <c r="G37" s="218">
        <v>115.8</v>
      </c>
      <c r="H37" s="218">
        <v>107</v>
      </c>
      <c r="I37" s="218">
        <v>234</v>
      </c>
      <c r="J37" s="218">
        <v>137.7</v>
      </c>
      <c r="K37" s="218">
        <v>111.5</v>
      </c>
      <c r="L37" s="218">
        <v>109.8</v>
      </c>
      <c r="M37" s="218">
        <v>109</v>
      </c>
      <c r="N37" s="218">
        <v>109.3</v>
      </c>
      <c r="O37" s="218">
        <v>106.7</v>
      </c>
      <c r="P37" s="218">
        <v>106.3</v>
      </c>
      <c r="Q37" s="218">
        <v>106.8</v>
      </c>
      <c r="R37" s="218">
        <v>107.2</v>
      </c>
      <c r="S37" s="218">
        <v>110.5</v>
      </c>
      <c r="T37" s="218">
        <v>115.5</v>
      </c>
      <c r="U37" s="218">
        <v>104.5</v>
      </c>
      <c r="V37" s="128">
        <v>104.9</v>
      </c>
    </row>
    <row r="38" spans="1:22" ht="12.75">
      <c r="A38" s="139" t="s">
        <v>662</v>
      </c>
      <c r="C38" s="227"/>
      <c r="D38" s="218">
        <v>914.5</v>
      </c>
      <c r="E38" s="218">
        <v>251.5</v>
      </c>
      <c r="F38" s="218">
        <v>209.7</v>
      </c>
      <c r="G38" s="218">
        <v>123.5</v>
      </c>
      <c r="H38" s="218">
        <v>109.1</v>
      </c>
      <c r="I38" s="218">
        <v>175.1</v>
      </c>
      <c r="J38" s="218">
        <v>151.7</v>
      </c>
      <c r="K38" s="218">
        <v>120.8</v>
      </c>
      <c r="L38" s="218">
        <v>114.3</v>
      </c>
      <c r="M38" s="218">
        <v>110.6</v>
      </c>
      <c r="N38" s="218">
        <v>109.8</v>
      </c>
      <c r="O38" s="218">
        <v>107.2</v>
      </c>
      <c r="P38" s="218">
        <v>106.3</v>
      </c>
      <c r="Q38" s="218">
        <v>106.7</v>
      </c>
      <c r="R38" s="218">
        <v>108.8</v>
      </c>
      <c r="S38" s="218">
        <v>110.9</v>
      </c>
      <c r="T38" s="218">
        <v>113.1</v>
      </c>
      <c r="U38" s="218">
        <v>106.3</v>
      </c>
      <c r="V38" s="128">
        <v>106.2</v>
      </c>
    </row>
    <row r="39" spans="1:22" ht="12.75">
      <c r="A39" s="139" t="s">
        <v>663</v>
      </c>
      <c r="C39" s="227"/>
      <c r="D39" s="218">
        <v>407.2</v>
      </c>
      <c r="E39" s="218">
        <v>194.2</v>
      </c>
      <c r="F39" s="218">
        <v>275.5</v>
      </c>
      <c r="G39" s="218">
        <v>112.2</v>
      </c>
      <c r="H39" s="218">
        <v>115.7</v>
      </c>
      <c r="I39" s="218">
        <v>273.9</v>
      </c>
      <c r="J39" s="218">
        <v>116.9</v>
      </c>
      <c r="K39" s="218">
        <v>103.6</v>
      </c>
      <c r="L39" s="218">
        <v>106.8</v>
      </c>
      <c r="M39" s="218">
        <v>106.2</v>
      </c>
      <c r="N39" s="218">
        <v>108.6</v>
      </c>
      <c r="O39" s="218">
        <v>104.2</v>
      </c>
      <c r="P39" s="218">
        <v>105.3</v>
      </c>
      <c r="Q39" s="218">
        <v>108.1</v>
      </c>
      <c r="R39" s="218">
        <v>107.7</v>
      </c>
      <c r="S39" s="218">
        <v>116.1</v>
      </c>
      <c r="T39" s="218">
        <v>118.7</v>
      </c>
      <c r="U39" s="218">
        <v>119.5</v>
      </c>
      <c r="V39" s="128">
        <v>121.1</v>
      </c>
    </row>
    <row r="40" spans="1:22" ht="12.75">
      <c r="A40" s="139" t="s">
        <v>664</v>
      </c>
      <c r="C40" s="227"/>
      <c r="D40" s="218">
        <v>668.5</v>
      </c>
      <c r="E40" s="218">
        <v>269.7</v>
      </c>
      <c r="F40" s="218">
        <v>217.3</v>
      </c>
      <c r="G40" s="218">
        <v>117.5</v>
      </c>
      <c r="H40" s="218">
        <v>107.1</v>
      </c>
      <c r="I40" s="218">
        <v>173.2</v>
      </c>
      <c r="J40" s="218">
        <v>129.8</v>
      </c>
      <c r="K40" s="218">
        <v>114.4</v>
      </c>
      <c r="L40" s="218">
        <v>113.1</v>
      </c>
      <c r="M40" s="218">
        <v>109.9</v>
      </c>
      <c r="N40" s="218">
        <v>109.7</v>
      </c>
      <c r="O40" s="218">
        <v>107.9</v>
      </c>
      <c r="P40" s="218">
        <v>108</v>
      </c>
      <c r="Q40" s="218">
        <v>106.8</v>
      </c>
      <c r="R40" s="218">
        <v>108.4</v>
      </c>
      <c r="S40" s="218">
        <v>112.1</v>
      </c>
      <c r="T40" s="218">
        <v>107.1</v>
      </c>
      <c r="U40" s="218">
        <v>103.9</v>
      </c>
      <c r="V40" s="128">
        <v>105.5</v>
      </c>
    </row>
    <row r="41" spans="1:22" ht="25.5">
      <c r="A41" s="139" t="s">
        <v>665</v>
      </c>
      <c r="C41" s="227"/>
      <c r="D41" s="218">
        <v>544.8</v>
      </c>
      <c r="E41" s="218">
        <v>237.1</v>
      </c>
      <c r="F41" s="218">
        <v>201.2</v>
      </c>
      <c r="G41" s="218">
        <v>113</v>
      </c>
      <c r="H41" s="218">
        <v>106.8</v>
      </c>
      <c r="I41" s="218">
        <v>243.4</v>
      </c>
      <c r="J41" s="218">
        <v>123.4</v>
      </c>
      <c r="K41" s="218">
        <v>112.6</v>
      </c>
      <c r="L41" s="218">
        <v>110.2</v>
      </c>
      <c r="M41" s="218">
        <v>107.7</v>
      </c>
      <c r="N41" s="218">
        <v>108</v>
      </c>
      <c r="O41" s="218">
        <v>102.6</v>
      </c>
      <c r="P41" s="218">
        <v>103</v>
      </c>
      <c r="Q41" s="218">
        <v>102.1</v>
      </c>
      <c r="R41" s="218">
        <v>103</v>
      </c>
      <c r="S41" s="218">
        <v>105.5</v>
      </c>
      <c r="T41" s="218">
        <v>109.2</v>
      </c>
      <c r="U41" s="218">
        <v>101.2</v>
      </c>
      <c r="V41" s="128">
        <v>102</v>
      </c>
    </row>
    <row r="42" spans="1:22" ht="12.75">
      <c r="A42" s="139" t="s">
        <v>666</v>
      </c>
      <c r="C42" s="227"/>
      <c r="D42" s="218">
        <v>457.4</v>
      </c>
      <c r="E42" s="218">
        <v>236.5</v>
      </c>
      <c r="F42" s="218">
        <v>167.5</v>
      </c>
      <c r="G42" s="218">
        <v>108.2</v>
      </c>
      <c r="H42" s="218">
        <v>104.1</v>
      </c>
      <c r="I42" s="218">
        <v>285.3</v>
      </c>
      <c r="J42" s="218">
        <v>117.6</v>
      </c>
      <c r="K42" s="218">
        <v>109.2</v>
      </c>
      <c r="L42" s="218">
        <v>113.6</v>
      </c>
      <c r="M42" s="218">
        <v>104</v>
      </c>
      <c r="N42" s="218">
        <v>100</v>
      </c>
      <c r="O42" s="218">
        <v>98.5</v>
      </c>
      <c r="P42" s="218">
        <v>99.2</v>
      </c>
      <c r="Q42" s="218">
        <v>98.8</v>
      </c>
      <c r="R42" s="218">
        <v>98.8</v>
      </c>
      <c r="S42" s="218">
        <v>101.4</v>
      </c>
      <c r="T42" s="218">
        <v>105.4</v>
      </c>
      <c r="U42" s="218">
        <v>98.2</v>
      </c>
      <c r="V42" s="128">
        <v>99.6</v>
      </c>
    </row>
    <row r="43" spans="1:22" ht="12.75">
      <c r="A43" s="139" t="s">
        <v>667</v>
      </c>
      <c r="C43" s="227"/>
      <c r="D43" s="218">
        <v>1080.5</v>
      </c>
      <c r="E43" s="218">
        <v>323.2</v>
      </c>
      <c r="F43" s="218">
        <v>253.2</v>
      </c>
      <c r="G43" s="218">
        <v>117</v>
      </c>
      <c r="H43" s="218">
        <v>103.5</v>
      </c>
      <c r="I43" s="218">
        <v>135.1</v>
      </c>
      <c r="J43" s="218">
        <v>146.6</v>
      </c>
      <c r="K43" s="218">
        <v>126.4</v>
      </c>
      <c r="L43" s="218">
        <v>117.1</v>
      </c>
      <c r="M43" s="218">
        <v>111.1</v>
      </c>
      <c r="N43" s="218">
        <v>111.6</v>
      </c>
      <c r="O43" s="218">
        <v>108.4</v>
      </c>
      <c r="P43" s="218">
        <v>109.1</v>
      </c>
      <c r="Q43" s="218">
        <v>111.5</v>
      </c>
      <c r="R43" s="218">
        <v>116.2</v>
      </c>
      <c r="S43" s="218">
        <v>111.3</v>
      </c>
      <c r="T43" s="218">
        <v>102.1</v>
      </c>
      <c r="U43" s="218">
        <v>104.6</v>
      </c>
      <c r="V43" s="128">
        <v>107.9</v>
      </c>
    </row>
    <row r="44" spans="1:22" ht="12.75">
      <c r="A44" s="139" t="s">
        <v>668</v>
      </c>
      <c r="C44" s="227"/>
      <c r="D44" s="93">
        <v>685</v>
      </c>
      <c r="E44" s="93">
        <v>361.8</v>
      </c>
      <c r="F44" s="93">
        <v>293.3</v>
      </c>
      <c r="G44" s="93">
        <v>108.1</v>
      </c>
      <c r="H44" s="218">
        <v>118.4</v>
      </c>
      <c r="I44" s="218">
        <v>118.1</v>
      </c>
      <c r="J44" s="218">
        <v>269</v>
      </c>
      <c r="K44" s="218">
        <v>125.7</v>
      </c>
      <c r="L44" s="218">
        <v>91.4</v>
      </c>
      <c r="M44" s="218">
        <v>120.4</v>
      </c>
      <c r="N44" s="218">
        <v>116.8</v>
      </c>
      <c r="O44" s="218">
        <v>131.3</v>
      </c>
      <c r="P44" s="218">
        <v>115.8</v>
      </c>
      <c r="Q44" s="218">
        <v>110.9</v>
      </c>
      <c r="R44" s="218">
        <v>108.5</v>
      </c>
      <c r="S44" s="218">
        <v>101.2</v>
      </c>
      <c r="T44" s="218">
        <v>108</v>
      </c>
      <c r="U44" s="218">
        <v>106.5</v>
      </c>
      <c r="V44" s="128">
        <v>114.9</v>
      </c>
    </row>
    <row r="45" spans="1:22" ht="12.75">
      <c r="A45" s="139" t="s">
        <v>669</v>
      </c>
      <c r="C45" s="227"/>
      <c r="D45" s="93">
        <v>4003.7</v>
      </c>
      <c r="E45" s="218">
        <v>435.3</v>
      </c>
      <c r="F45" s="218">
        <v>268.4</v>
      </c>
      <c r="G45" s="218">
        <v>133.6</v>
      </c>
      <c r="H45" s="218">
        <v>108.9</v>
      </c>
      <c r="I45" s="218">
        <v>208.5</v>
      </c>
      <c r="J45" s="218">
        <v>141.9</v>
      </c>
      <c r="K45" s="218">
        <v>116.5</v>
      </c>
      <c r="L45" s="218">
        <v>102.1</v>
      </c>
      <c r="M45" s="218">
        <v>115.1</v>
      </c>
      <c r="N45" s="218">
        <v>107.2</v>
      </c>
      <c r="O45" s="218">
        <v>102.3</v>
      </c>
      <c r="P45" s="218">
        <v>103.2</v>
      </c>
      <c r="Q45" s="218">
        <v>102.9</v>
      </c>
      <c r="R45" s="218">
        <v>105.5</v>
      </c>
      <c r="S45" s="218">
        <v>116.4</v>
      </c>
      <c r="T45" s="218">
        <v>117.6</v>
      </c>
      <c r="U45" s="218">
        <v>98.1</v>
      </c>
      <c r="V45" s="128">
        <v>106.3</v>
      </c>
    </row>
    <row r="46" spans="1:22" ht="12.75">
      <c r="A46" s="139" t="s">
        <v>670</v>
      </c>
      <c r="C46" s="227"/>
      <c r="D46" s="218">
        <v>691</v>
      </c>
      <c r="E46" s="218">
        <v>268.5</v>
      </c>
      <c r="F46" s="218">
        <v>185.5</v>
      </c>
      <c r="G46" s="218">
        <v>105.4</v>
      </c>
      <c r="H46" s="218">
        <v>103.3</v>
      </c>
      <c r="I46" s="218">
        <v>173</v>
      </c>
      <c r="J46" s="218">
        <v>141.8</v>
      </c>
      <c r="K46" s="218">
        <v>112</v>
      </c>
      <c r="L46" s="218">
        <v>107.1</v>
      </c>
      <c r="M46" s="218">
        <v>107.4</v>
      </c>
      <c r="N46" s="218">
        <v>108.6</v>
      </c>
      <c r="O46" s="218">
        <v>105.1</v>
      </c>
      <c r="P46" s="218">
        <v>107</v>
      </c>
      <c r="Q46" s="218">
        <v>120.9</v>
      </c>
      <c r="R46" s="218">
        <v>114.8</v>
      </c>
      <c r="S46" s="218">
        <v>123.6</v>
      </c>
      <c r="T46" s="218">
        <v>128</v>
      </c>
      <c r="U46" s="218">
        <v>116.9</v>
      </c>
      <c r="V46" s="128">
        <v>124.3</v>
      </c>
    </row>
    <row r="47" spans="1:22" ht="12.75">
      <c r="A47" s="139" t="s">
        <v>671</v>
      </c>
      <c r="C47" s="227"/>
      <c r="D47" s="218">
        <v>568.6</v>
      </c>
      <c r="E47" s="218">
        <v>242.8</v>
      </c>
      <c r="F47" s="218">
        <v>225.9</v>
      </c>
      <c r="G47" s="218">
        <v>117.9</v>
      </c>
      <c r="H47" s="218">
        <v>110.2</v>
      </c>
      <c r="I47" s="218">
        <v>161.9</v>
      </c>
      <c r="J47" s="218">
        <v>144.5</v>
      </c>
      <c r="K47" s="218">
        <v>120.7</v>
      </c>
      <c r="L47" s="218">
        <v>114.8</v>
      </c>
      <c r="M47" s="218">
        <v>109</v>
      </c>
      <c r="N47" s="218">
        <v>107.5</v>
      </c>
      <c r="O47" s="218">
        <v>106.4</v>
      </c>
      <c r="P47" s="218">
        <v>106.6</v>
      </c>
      <c r="Q47" s="218">
        <v>106.2</v>
      </c>
      <c r="R47" s="218">
        <v>108.5</v>
      </c>
      <c r="S47" s="218">
        <v>109.6</v>
      </c>
      <c r="T47" s="218">
        <v>112.78</v>
      </c>
      <c r="U47" s="218">
        <v>106.1</v>
      </c>
      <c r="V47" s="128">
        <v>105.4</v>
      </c>
    </row>
    <row r="48" ht="51">
      <c r="A48" s="127" t="s">
        <v>672</v>
      </c>
    </row>
    <row r="49" spans="1:22" ht="12.75">
      <c r="A49" s="139" t="s">
        <v>1901</v>
      </c>
      <c r="C49" s="227"/>
      <c r="D49" s="218">
        <v>2010.7</v>
      </c>
      <c r="E49" s="218">
        <v>332</v>
      </c>
      <c r="F49" s="218">
        <v>221.2</v>
      </c>
      <c r="G49" s="218">
        <v>133.3</v>
      </c>
      <c r="H49" s="218">
        <v>112.4</v>
      </c>
      <c r="I49" s="218">
        <v>122</v>
      </c>
      <c r="J49" s="218">
        <v>126.2</v>
      </c>
      <c r="K49" s="218">
        <v>121.8</v>
      </c>
      <c r="L49" s="218">
        <v>125.1</v>
      </c>
      <c r="M49" s="218">
        <v>121.7</v>
      </c>
      <c r="N49" s="218">
        <v>118.7</v>
      </c>
      <c r="O49" s="218">
        <v>114</v>
      </c>
      <c r="P49" s="218">
        <v>115.3</v>
      </c>
      <c r="Q49" s="218">
        <v>113.2</v>
      </c>
      <c r="R49" s="218">
        <v>114.4</v>
      </c>
      <c r="S49" s="218">
        <v>118.7</v>
      </c>
      <c r="T49" s="218">
        <v>109.9</v>
      </c>
      <c r="U49" s="218">
        <v>106</v>
      </c>
      <c r="V49" s="128">
        <v>109.3</v>
      </c>
    </row>
    <row r="50" spans="1:22" ht="12.75">
      <c r="A50" s="139" t="s">
        <v>1902</v>
      </c>
      <c r="C50" s="227"/>
      <c r="D50" s="218">
        <v>2027.1</v>
      </c>
      <c r="E50" s="218">
        <v>794.8</v>
      </c>
      <c r="F50" s="218">
        <v>300.1</v>
      </c>
      <c r="G50" s="218">
        <v>153.2</v>
      </c>
      <c r="H50" s="218">
        <v>118.5</v>
      </c>
      <c r="I50" s="218">
        <v>114.1</v>
      </c>
      <c r="J50" s="218">
        <v>143.1</v>
      </c>
      <c r="K50" s="218">
        <v>134.8</v>
      </c>
      <c r="L50" s="218">
        <v>125.3</v>
      </c>
      <c r="M50" s="218">
        <v>126</v>
      </c>
      <c r="N50" s="218">
        <v>113.7</v>
      </c>
      <c r="O50" s="218">
        <v>118</v>
      </c>
      <c r="P50" s="218">
        <v>115.8</v>
      </c>
      <c r="Q50" s="218">
        <v>114.2</v>
      </c>
      <c r="R50" s="218">
        <v>113.6</v>
      </c>
      <c r="S50" s="218">
        <v>122.5</v>
      </c>
      <c r="T50" s="218">
        <v>106.5</v>
      </c>
      <c r="U50" s="218">
        <v>108.68</v>
      </c>
      <c r="V50" s="128">
        <v>109.1</v>
      </c>
    </row>
    <row r="51" spans="1:22" ht="12.75">
      <c r="A51" s="139" t="s">
        <v>1903</v>
      </c>
      <c r="C51" s="227"/>
      <c r="D51" s="218">
        <v>1290</v>
      </c>
      <c r="E51" s="218">
        <v>752.4</v>
      </c>
      <c r="F51" s="218">
        <v>318</v>
      </c>
      <c r="G51" s="218">
        <v>149</v>
      </c>
      <c r="H51" s="218">
        <v>123.9</v>
      </c>
      <c r="I51" s="218">
        <v>115.9</v>
      </c>
      <c r="J51" s="218">
        <v>135.2</v>
      </c>
      <c r="K51" s="218">
        <v>130.7</v>
      </c>
      <c r="L51" s="218">
        <v>123.3</v>
      </c>
      <c r="M51" s="218">
        <v>137.6</v>
      </c>
      <c r="N51" s="218">
        <v>118.7</v>
      </c>
      <c r="O51" s="218">
        <v>109.9</v>
      </c>
      <c r="P51" s="218">
        <v>109.1</v>
      </c>
      <c r="Q51" s="218">
        <v>102.1</v>
      </c>
      <c r="R51" s="218">
        <v>110.8</v>
      </c>
      <c r="S51" s="218">
        <v>102</v>
      </c>
      <c r="T51" s="218">
        <v>102.9</v>
      </c>
      <c r="U51" s="218">
        <v>102.22</v>
      </c>
      <c r="V51" s="128">
        <v>103.1</v>
      </c>
    </row>
    <row r="52" spans="1:22" ht="12.75">
      <c r="A52" s="139" t="s">
        <v>1904</v>
      </c>
      <c r="C52" s="227"/>
      <c r="D52" s="218">
        <v>1533.8</v>
      </c>
      <c r="E52" s="218">
        <v>1044.3</v>
      </c>
      <c r="F52" s="218">
        <v>491.8</v>
      </c>
      <c r="G52" s="218">
        <v>150.9</v>
      </c>
      <c r="H52" s="218">
        <v>131.4</v>
      </c>
      <c r="I52" s="218">
        <v>119.1</v>
      </c>
      <c r="J52" s="218">
        <v>132.3</v>
      </c>
      <c r="K52" s="218">
        <v>142.6</v>
      </c>
      <c r="L52" s="218">
        <v>156.8</v>
      </c>
      <c r="M52" s="218">
        <v>148.8</v>
      </c>
      <c r="N52" s="218">
        <v>128.7</v>
      </c>
      <c r="O52" s="218">
        <v>123.5</v>
      </c>
      <c r="P52" s="218">
        <v>132.7</v>
      </c>
      <c r="Q52" s="218">
        <v>117.9</v>
      </c>
      <c r="R52" s="218">
        <v>114</v>
      </c>
      <c r="S52" s="218">
        <v>116.4</v>
      </c>
      <c r="T52" s="218">
        <v>119.6</v>
      </c>
      <c r="U52" s="218">
        <v>112.95</v>
      </c>
      <c r="V52" s="128">
        <v>111.7</v>
      </c>
    </row>
    <row r="53" spans="1:22" ht="12.75">
      <c r="A53" s="139" t="s">
        <v>1905</v>
      </c>
      <c r="C53" s="227"/>
      <c r="D53" s="218">
        <v>2104.9</v>
      </c>
      <c r="E53" s="218">
        <v>1328.4</v>
      </c>
      <c r="F53" s="93">
        <v>379.4</v>
      </c>
      <c r="G53" s="93">
        <v>149.8</v>
      </c>
      <c r="H53" s="218">
        <v>134.2</v>
      </c>
      <c r="I53" s="218">
        <v>129.2</v>
      </c>
      <c r="J53" s="218">
        <v>135.1</v>
      </c>
      <c r="K53" s="218">
        <v>138.6</v>
      </c>
      <c r="L53" s="218">
        <v>166.7</v>
      </c>
      <c r="M53" s="218">
        <v>151.1</v>
      </c>
      <c r="N53" s="218">
        <v>131.4</v>
      </c>
      <c r="O53" s="218">
        <v>129.1</v>
      </c>
      <c r="P53" s="218">
        <v>136.1</v>
      </c>
      <c r="Q53" s="218">
        <v>117.7</v>
      </c>
      <c r="R53" s="218">
        <v>112.4</v>
      </c>
      <c r="S53" s="218">
        <v>114.9</v>
      </c>
      <c r="T53" s="218">
        <v>113.1</v>
      </c>
      <c r="U53" s="218">
        <v>107.86</v>
      </c>
      <c r="V53" s="128">
        <v>110</v>
      </c>
    </row>
    <row r="54" spans="1:22" ht="12.75">
      <c r="A54" s="139" t="s">
        <v>1906</v>
      </c>
      <c r="C54" s="227"/>
      <c r="D54" s="218">
        <v>1269.7</v>
      </c>
      <c r="E54" s="218">
        <v>985.7</v>
      </c>
      <c r="F54" s="93">
        <v>516.2</v>
      </c>
      <c r="G54" s="93">
        <v>151.3</v>
      </c>
      <c r="H54" s="218">
        <v>126.2</v>
      </c>
      <c r="I54" s="218">
        <v>112.6</v>
      </c>
      <c r="J54" s="218">
        <v>131.7</v>
      </c>
      <c r="K54" s="218">
        <v>144.7</v>
      </c>
      <c r="L54" s="218">
        <v>153.8</v>
      </c>
      <c r="M54" s="218">
        <v>148.3</v>
      </c>
      <c r="N54" s="218">
        <v>127.7</v>
      </c>
      <c r="O54" s="218">
        <v>120.9</v>
      </c>
      <c r="P54" s="218">
        <v>131.5</v>
      </c>
      <c r="Q54" s="218">
        <v>118</v>
      </c>
      <c r="R54" s="218">
        <v>114.7</v>
      </c>
      <c r="S54" s="218">
        <v>117.1</v>
      </c>
      <c r="T54" s="218">
        <v>123.01</v>
      </c>
      <c r="U54" s="218">
        <v>115.34</v>
      </c>
      <c r="V54" s="128">
        <v>112.5</v>
      </c>
    </row>
    <row r="55" spans="1:22" ht="12.75">
      <c r="A55" s="139" t="s">
        <v>1339</v>
      </c>
      <c r="C55" s="227"/>
      <c r="D55" s="218">
        <v>1640</v>
      </c>
      <c r="E55" s="218">
        <v>403.8</v>
      </c>
      <c r="F55" s="218">
        <v>270.3</v>
      </c>
      <c r="G55" s="218">
        <v>147.4</v>
      </c>
      <c r="H55" s="218">
        <v>118.9</v>
      </c>
      <c r="I55" s="218">
        <v>113.2</v>
      </c>
      <c r="J55" s="218">
        <v>130.8</v>
      </c>
      <c r="K55" s="218">
        <v>116.7</v>
      </c>
      <c r="L55" s="218">
        <v>124.2</v>
      </c>
      <c r="M55" s="218">
        <v>133.6</v>
      </c>
      <c r="N55" s="218">
        <v>115.1</v>
      </c>
      <c r="O55" s="218">
        <v>121.6</v>
      </c>
      <c r="P55" s="218">
        <v>132.1</v>
      </c>
      <c r="Q55" s="218">
        <v>128.5</v>
      </c>
      <c r="R55" s="218">
        <v>111.8</v>
      </c>
      <c r="S55" s="218">
        <v>120.7</v>
      </c>
      <c r="T55" s="218">
        <v>116.2</v>
      </c>
      <c r="U55" s="218">
        <v>107.66</v>
      </c>
      <c r="V55" s="128">
        <v>111.3</v>
      </c>
    </row>
    <row r="56" spans="1:22" ht="12.75">
      <c r="A56" s="139" t="s">
        <v>1340</v>
      </c>
      <c r="C56" s="227"/>
      <c r="D56" s="227" t="s">
        <v>1783</v>
      </c>
      <c r="E56" s="227" t="s">
        <v>1783</v>
      </c>
      <c r="F56" s="227" t="s">
        <v>1783</v>
      </c>
      <c r="G56" s="227" t="s">
        <v>1783</v>
      </c>
      <c r="H56" s="218">
        <v>115.7</v>
      </c>
      <c r="I56" s="218">
        <v>126</v>
      </c>
      <c r="J56" s="218">
        <v>129.2</v>
      </c>
      <c r="K56" s="218">
        <v>119.2</v>
      </c>
      <c r="L56" s="218">
        <v>118.7</v>
      </c>
      <c r="M56" s="218">
        <v>125.8</v>
      </c>
      <c r="N56" s="218">
        <v>118.8</v>
      </c>
      <c r="O56" s="218">
        <v>113.5</v>
      </c>
      <c r="P56" s="218">
        <v>115</v>
      </c>
      <c r="Q56" s="218">
        <v>115.5</v>
      </c>
      <c r="R56" s="218">
        <v>115.4</v>
      </c>
      <c r="S56" s="218">
        <v>115.8</v>
      </c>
      <c r="T56" s="218">
        <v>108.3</v>
      </c>
      <c r="U56" s="218">
        <v>104.26</v>
      </c>
      <c r="V56" s="128">
        <v>106</v>
      </c>
    </row>
    <row r="57" spans="1:22" ht="12.75">
      <c r="A57" s="139" t="s">
        <v>1341</v>
      </c>
      <c r="C57" s="227"/>
      <c r="D57" s="218">
        <v>2602</v>
      </c>
      <c r="E57" s="218">
        <v>463.7</v>
      </c>
      <c r="F57" s="218">
        <v>210.6</v>
      </c>
      <c r="G57" s="218">
        <v>135.3</v>
      </c>
      <c r="H57" s="218">
        <v>132.3</v>
      </c>
      <c r="I57" s="218">
        <v>133.5</v>
      </c>
      <c r="J57" s="218">
        <v>151.4</v>
      </c>
      <c r="K57" s="218">
        <v>140.2</v>
      </c>
      <c r="L57" s="218">
        <v>132.7</v>
      </c>
      <c r="M57" s="218">
        <v>132.8</v>
      </c>
      <c r="N57" s="218">
        <v>121.8</v>
      </c>
      <c r="O57" s="218">
        <v>119.9</v>
      </c>
      <c r="P57" s="218">
        <v>117.7</v>
      </c>
      <c r="Q57" s="218">
        <v>115.6</v>
      </c>
      <c r="R57" s="218">
        <v>114.5</v>
      </c>
      <c r="S57" s="218">
        <v>115.5</v>
      </c>
      <c r="T57" s="218">
        <v>111.3</v>
      </c>
      <c r="U57" s="218">
        <v>108.64</v>
      </c>
      <c r="V57" s="128">
        <v>111.3</v>
      </c>
    </row>
    <row r="58" spans="1:22" ht="12.75">
      <c r="A58" s="139" t="s">
        <v>1342</v>
      </c>
      <c r="C58" s="227"/>
      <c r="D58" s="218">
        <v>3091</v>
      </c>
      <c r="E58" s="218">
        <v>262.4</v>
      </c>
      <c r="F58" s="218">
        <v>219.4</v>
      </c>
      <c r="G58" s="218">
        <v>134.1</v>
      </c>
      <c r="H58" s="218">
        <v>111.5</v>
      </c>
      <c r="I58" s="218">
        <v>114.8</v>
      </c>
      <c r="J58" s="218">
        <v>138.6</v>
      </c>
      <c r="K58" s="218">
        <v>126</v>
      </c>
      <c r="L58" s="218">
        <v>124.1</v>
      </c>
      <c r="M58" s="218">
        <v>118.2</v>
      </c>
      <c r="N58" s="218">
        <v>116.7</v>
      </c>
      <c r="O58" s="218">
        <v>124.7</v>
      </c>
      <c r="P58" s="218">
        <v>115.5</v>
      </c>
      <c r="Q58" s="218">
        <v>107.1</v>
      </c>
      <c r="R58" s="218">
        <v>115.6</v>
      </c>
      <c r="S58" s="218">
        <v>122.3</v>
      </c>
      <c r="T58" s="218">
        <v>110.1</v>
      </c>
      <c r="U58" s="218">
        <v>104.75</v>
      </c>
      <c r="V58" s="128">
        <v>106.5</v>
      </c>
    </row>
    <row r="59" spans="1:22" ht="12.75">
      <c r="A59" s="139" t="s">
        <v>1343</v>
      </c>
      <c r="C59" s="227"/>
      <c r="D59" s="218">
        <v>2292.3</v>
      </c>
      <c r="E59" s="218">
        <v>345.8</v>
      </c>
      <c r="F59" s="218">
        <v>259.4</v>
      </c>
      <c r="G59" s="218">
        <v>155.7</v>
      </c>
      <c r="H59" s="218">
        <v>115</v>
      </c>
      <c r="I59" s="218">
        <v>117.9</v>
      </c>
      <c r="J59" s="218">
        <v>141.5</v>
      </c>
      <c r="K59" s="218">
        <v>134.7</v>
      </c>
      <c r="L59" s="218">
        <v>126.1</v>
      </c>
      <c r="M59" s="218">
        <v>122.1</v>
      </c>
      <c r="N59" s="218">
        <v>119</v>
      </c>
      <c r="O59" s="218">
        <v>112.8</v>
      </c>
      <c r="P59" s="218">
        <v>111.2</v>
      </c>
      <c r="Q59" s="218">
        <v>115.2</v>
      </c>
      <c r="R59" s="218">
        <v>115.6</v>
      </c>
      <c r="S59" s="218">
        <v>121.2</v>
      </c>
      <c r="T59" s="218">
        <v>109.5</v>
      </c>
      <c r="U59" s="218">
        <v>105.43</v>
      </c>
      <c r="V59" s="128">
        <v>109</v>
      </c>
    </row>
    <row r="60" spans="1:22" ht="12.75">
      <c r="A60" s="139" t="s">
        <v>1344</v>
      </c>
      <c r="C60" s="227"/>
      <c r="D60" s="218">
        <v>2652.9</v>
      </c>
      <c r="E60" s="218">
        <v>392.5</v>
      </c>
      <c r="F60" s="218">
        <v>263.4</v>
      </c>
      <c r="G60" s="218">
        <v>137.6</v>
      </c>
      <c r="H60" s="218">
        <v>120.7</v>
      </c>
      <c r="I60" s="218">
        <v>127.8</v>
      </c>
      <c r="J60" s="218">
        <v>135</v>
      </c>
      <c r="K60" s="218">
        <v>122.9</v>
      </c>
      <c r="L60" s="218">
        <v>122.5</v>
      </c>
      <c r="M60" s="218">
        <v>130.7</v>
      </c>
      <c r="N60" s="218">
        <v>122.1</v>
      </c>
      <c r="O60" s="218">
        <v>115</v>
      </c>
      <c r="P60" s="218">
        <v>118.7</v>
      </c>
      <c r="Q60" s="218">
        <v>113.6</v>
      </c>
      <c r="R60" s="218">
        <v>113.9</v>
      </c>
      <c r="S60" s="218">
        <v>116.3</v>
      </c>
      <c r="T60" s="218">
        <v>113.9</v>
      </c>
      <c r="U60" s="218">
        <v>108.35</v>
      </c>
      <c r="V60" s="128">
        <v>110</v>
      </c>
    </row>
    <row r="61" spans="1:22" ht="25.5">
      <c r="A61" s="139" t="s">
        <v>1345</v>
      </c>
      <c r="C61" s="227"/>
      <c r="D61" s="227" t="s">
        <v>1783</v>
      </c>
      <c r="E61" s="218">
        <v>369.5</v>
      </c>
      <c r="F61" s="218">
        <v>262.4</v>
      </c>
      <c r="G61" s="218">
        <v>154.8</v>
      </c>
      <c r="H61" s="218">
        <v>119.9</v>
      </c>
      <c r="I61" s="218">
        <v>121.2</v>
      </c>
      <c r="J61" s="218">
        <v>131.8</v>
      </c>
      <c r="K61" s="218">
        <v>131.9</v>
      </c>
      <c r="L61" s="218">
        <v>130.4</v>
      </c>
      <c r="M61" s="218">
        <v>132</v>
      </c>
      <c r="N61" s="218">
        <v>123.5</v>
      </c>
      <c r="O61" s="218">
        <v>119.4</v>
      </c>
      <c r="P61" s="218">
        <v>118.6</v>
      </c>
      <c r="Q61" s="218">
        <v>116.3</v>
      </c>
      <c r="R61" s="218">
        <v>117.5</v>
      </c>
      <c r="S61" s="218">
        <v>121</v>
      </c>
      <c r="T61" s="218">
        <v>111.5</v>
      </c>
      <c r="U61" s="218">
        <v>107.21</v>
      </c>
      <c r="V61" s="128">
        <v>107.7</v>
      </c>
    </row>
    <row r="62" spans="1:22" ht="12.75">
      <c r="A62" s="139" t="s">
        <v>522</v>
      </c>
      <c r="C62" s="227"/>
      <c r="D62" s="227" t="s">
        <v>1783</v>
      </c>
      <c r="E62" s="218">
        <v>152.2</v>
      </c>
      <c r="F62" s="218">
        <v>298</v>
      </c>
      <c r="G62" s="218">
        <v>125.8</v>
      </c>
      <c r="H62" s="218">
        <v>111.2</v>
      </c>
      <c r="I62" s="218">
        <v>100.7</v>
      </c>
      <c r="J62" s="218">
        <v>100.6</v>
      </c>
      <c r="K62" s="218">
        <v>103.8</v>
      </c>
      <c r="L62" s="218">
        <v>117.9</v>
      </c>
      <c r="M62" s="218">
        <v>101.6</v>
      </c>
      <c r="N62" s="218">
        <v>100.9</v>
      </c>
      <c r="O62" s="218">
        <v>101.1</v>
      </c>
      <c r="P62" s="218">
        <v>100.1</v>
      </c>
      <c r="Q62" s="218">
        <v>121.6</v>
      </c>
      <c r="R62" s="218">
        <v>111.7</v>
      </c>
      <c r="S62" s="218">
        <v>134.5</v>
      </c>
      <c r="T62" s="218">
        <v>117.4</v>
      </c>
      <c r="U62" s="218">
        <v>112.02</v>
      </c>
      <c r="V62" s="128">
        <v>119.1</v>
      </c>
    </row>
    <row r="63" spans="1:2" ht="63.75">
      <c r="A63" s="127" t="s">
        <v>287</v>
      </c>
      <c r="B63" s="227"/>
    </row>
    <row r="64" spans="1:2" ht="12.75">
      <c r="A64" s="139" t="s">
        <v>523</v>
      </c>
      <c r="B64" s="227"/>
    </row>
    <row r="65" spans="1:22" ht="38.25">
      <c r="A65" s="137" t="s">
        <v>524</v>
      </c>
      <c r="C65" s="227"/>
      <c r="D65" s="227"/>
      <c r="E65" s="227"/>
      <c r="F65" s="218">
        <v>238.8</v>
      </c>
      <c r="G65" s="218">
        <v>121.1</v>
      </c>
      <c r="H65" s="218">
        <v>111.3</v>
      </c>
      <c r="I65" s="218">
        <v>179.5</v>
      </c>
      <c r="J65" s="218">
        <v>137.9</v>
      </c>
      <c r="K65" s="218">
        <v>119.1</v>
      </c>
      <c r="L65" s="218">
        <v>120.2</v>
      </c>
      <c r="M65" s="218">
        <v>116.6</v>
      </c>
      <c r="N65" s="218">
        <v>113.9</v>
      </c>
      <c r="O65" s="218">
        <v>113.3</v>
      </c>
      <c r="P65" s="218">
        <v>112.3</v>
      </c>
      <c r="Q65" s="218">
        <v>109.8</v>
      </c>
      <c r="R65" s="218">
        <v>115.1</v>
      </c>
      <c r="S65" s="218">
        <v>115.8</v>
      </c>
      <c r="T65" s="128">
        <v>109.3</v>
      </c>
      <c r="U65" s="128">
        <v>111.8</v>
      </c>
      <c r="V65" s="128">
        <v>106</v>
      </c>
    </row>
    <row r="66" spans="1:22" ht="38.25">
      <c r="A66" s="137" t="s">
        <v>525</v>
      </c>
      <c r="C66" s="227"/>
      <c r="D66" s="227"/>
      <c r="E66" s="227"/>
      <c r="F66" s="218">
        <v>225.9</v>
      </c>
      <c r="G66" s="218">
        <v>122</v>
      </c>
      <c r="H66" s="218">
        <v>110.6</v>
      </c>
      <c r="I66" s="218">
        <v>185.3</v>
      </c>
      <c r="J66" s="218">
        <v>135.9</v>
      </c>
      <c r="K66" s="218">
        <v>120.3</v>
      </c>
      <c r="L66" s="218">
        <v>117.8</v>
      </c>
      <c r="M66" s="218">
        <v>114.4</v>
      </c>
      <c r="N66" s="218">
        <v>111.2</v>
      </c>
      <c r="O66" s="218">
        <v>110.6</v>
      </c>
      <c r="P66" s="218">
        <v>109.8</v>
      </c>
      <c r="Q66" s="218">
        <v>108.3</v>
      </c>
      <c r="R66" s="218">
        <v>110</v>
      </c>
      <c r="S66" s="218">
        <v>111.4</v>
      </c>
      <c r="T66" s="128">
        <v>108.4</v>
      </c>
      <c r="U66" s="128">
        <v>107.1</v>
      </c>
      <c r="V66" s="128">
        <v>105.8</v>
      </c>
    </row>
    <row r="67" spans="1:19" ht="12.75">
      <c r="A67" s="139" t="s">
        <v>1375</v>
      </c>
      <c r="C67" s="227"/>
      <c r="D67" s="227"/>
      <c r="E67" s="227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</row>
    <row r="68" spans="1:22" ht="12.75">
      <c r="A68" s="137" t="s">
        <v>1376</v>
      </c>
      <c r="C68" s="227"/>
      <c r="D68" s="227"/>
      <c r="E68" s="227"/>
      <c r="F68" s="218">
        <v>226.4</v>
      </c>
      <c r="G68" s="218">
        <v>116.3</v>
      </c>
      <c r="H68" s="218">
        <v>108.7</v>
      </c>
      <c r="I68" s="218">
        <v>193.1</v>
      </c>
      <c r="J68" s="218">
        <v>138.6</v>
      </c>
      <c r="K68" s="218">
        <v>114.9</v>
      </c>
      <c r="L68" s="218">
        <v>116.5</v>
      </c>
      <c r="M68" s="218">
        <v>110.9</v>
      </c>
      <c r="N68" s="218">
        <v>112.1</v>
      </c>
      <c r="O68" s="218">
        <v>112.6</v>
      </c>
      <c r="P68" s="218">
        <v>108.6</v>
      </c>
      <c r="Q68" s="218">
        <v>108.2</v>
      </c>
      <c r="R68" s="218">
        <v>118</v>
      </c>
      <c r="S68" s="218">
        <v>117.7</v>
      </c>
      <c r="T68" s="128">
        <v>105</v>
      </c>
      <c r="U68" s="128">
        <v>114.7</v>
      </c>
      <c r="V68" s="128">
        <v>103.1</v>
      </c>
    </row>
    <row r="69" spans="1:22" ht="12.75">
      <c r="A69" s="137" t="s">
        <v>1377</v>
      </c>
      <c r="C69" s="227"/>
      <c r="D69" s="227"/>
      <c r="E69" s="227"/>
      <c r="F69" s="218">
        <v>222.1</v>
      </c>
      <c r="G69" s="218">
        <v>119.1</v>
      </c>
      <c r="H69" s="218">
        <v>109.4</v>
      </c>
      <c r="I69" s="218">
        <v>196.3</v>
      </c>
      <c r="J69" s="218">
        <v>135.7</v>
      </c>
      <c r="K69" s="218">
        <v>118.7</v>
      </c>
      <c r="L69" s="218">
        <v>117.1</v>
      </c>
      <c r="M69" s="218">
        <v>111.3</v>
      </c>
      <c r="N69" s="218">
        <v>109.8</v>
      </c>
      <c r="O69" s="218">
        <v>112.1</v>
      </c>
      <c r="P69" s="218">
        <v>109.7</v>
      </c>
      <c r="Q69" s="218">
        <v>109.2</v>
      </c>
      <c r="R69" s="218">
        <v>114.4</v>
      </c>
      <c r="S69" s="218">
        <v>115.8</v>
      </c>
      <c r="T69" s="128">
        <v>106.6</v>
      </c>
      <c r="U69" s="128">
        <v>111.7</v>
      </c>
      <c r="V69" s="128">
        <v>104.2</v>
      </c>
    </row>
    <row r="70" spans="1:19" ht="12.75">
      <c r="A70" s="139" t="s">
        <v>1378</v>
      </c>
      <c r="C70" s="227"/>
      <c r="D70" s="227"/>
      <c r="E70" s="227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</row>
    <row r="71" spans="1:22" ht="12.75">
      <c r="A71" s="137" t="s">
        <v>1376</v>
      </c>
      <c r="C71" s="227"/>
      <c r="D71" s="227"/>
      <c r="E71" s="227"/>
      <c r="F71" s="218">
        <v>223.3</v>
      </c>
      <c r="G71" s="218">
        <v>118.8</v>
      </c>
      <c r="H71" s="218">
        <v>108.4</v>
      </c>
      <c r="I71" s="218">
        <v>182.8</v>
      </c>
      <c r="J71" s="218">
        <v>140.1</v>
      </c>
      <c r="K71" s="218">
        <v>116.7</v>
      </c>
      <c r="L71" s="218">
        <v>112.3</v>
      </c>
      <c r="M71" s="218">
        <v>111.6</v>
      </c>
      <c r="N71" s="218">
        <v>109.9</v>
      </c>
      <c r="O71" s="218">
        <v>107.8</v>
      </c>
      <c r="P71" s="218">
        <v>107.1</v>
      </c>
      <c r="Q71" s="218">
        <v>107.1</v>
      </c>
      <c r="R71" s="218">
        <v>107.8</v>
      </c>
      <c r="S71" s="218">
        <v>111</v>
      </c>
      <c r="T71" s="128">
        <v>112.6</v>
      </c>
      <c r="U71" s="128">
        <v>106.1</v>
      </c>
      <c r="V71" s="128">
        <v>108.2</v>
      </c>
    </row>
    <row r="72" spans="1:22" ht="12.75">
      <c r="A72" s="137" t="s">
        <v>1377</v>
      </c>
      <c r="C72" s="227"/>
      <c r="D72" s="227"/>
      <c r="E72" s="227"/>
      <c r="F72" s="218">
        <v>213.8</v>
      </c>
      <c r="G72" s="218">
        <v>116.7</v>
      </c>
      <c r="H72" s="218">
        <v>107.6</v>
      </c>
      <c r="I72" s="218">
        <v>202.7</v>
      </c>
      <c r="J72" s="218">
        <v>136.4</v>
      </c>
      <c r="K72" s="218">
        <v>118.7</v>
      </c>
      <c r="L72" s="218">
        <v>112.9</v>
      </c>
      <c r="M72" s="218">
        <v>110.1</v>
      </c>
      <c r="N72" s="218">
        <v>108.8</v>
      </c>
      <c r="O72" s="218">
        <v>107.1</v>
      </c>
      <c r="P72" s="218">
        <v>105.9</v>
      </c>
      <c r="Q72" s="218">
        <v>105.5</v>
      </c>
      <c r="R72" s="218">
        <v>105.8</v>
      </c>
      <c r="S72" s="218">
        <v>106.5</v>
      </c>
      <c r="T72" s="128">
        <v>108.6</v>
      </c>
      <c r="U72" s="128">
        <v>104.7</v>
      </c>
      <c r="V72" s="128">
        <v>105.6</v>
      </c>
    </row>
    <row r="73" spans="1:19" ht="12.75">
      <c r="A73" s="139" t="s">
        <v>1379</v>
      </c>
      <c r="C73" s="227"/>
      <c r="D73" s="227"/>
      <c r="E73" s="227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</row>
    <row r="74" spans="1:22" ht="12.75">
      <c r="A74" s="137" t="s">
        <v>1376</v>
      </c>
      <c r="C74" s="227"/>
      <c r="D74" s="227"/>
      <c r="E74" s="227"/>
      <c r="F74" s="218">
        <v>358.5</v>
      </c>
      <c r="G74" s="218">
        <v>149.3</v>
      </c>
      <c r="H74" s="218">
        <v>125.8</v>
      </c>
      <c r="I74" s="218">
        <v>118.3</v>
      </c>
      <c r="J74" s="218">
        <v>133.3</v>
      </c>
      <c r="K74" s="218">
        <v>139.5</v>
      </c>
      <c r="L74" s="218">
        <v>143.4</v>
      </c>
      <c r="M74" s="218">
        <v>140.8</v>
      </c>
      <c r="N74" s="218">
        <v>123.8</v>
      </c>
      <c r="O74" s="218">
        <v>120.4</v>
      </c>
      <c r="P74" s="218">
        <v>126.2</v>
      </c>
      <c r="Q74" s="218">
        <v>115.5</v>
      </c>
      <c r="R74" s="218">
        <v>114.2</v>
      </c>
      <c r="S74" s="218">
        <v>115.4</v>
      </c>
      <c r="T74" s="128">
        <v>115.8</v>
      </c>
      <c r="U74" s="128">
        <v>110.7</v>
      </c>
      <c r="V74" s="128">
        <v>109.9</v>
      </c>
    </row>
    <row r="75" spans="1:22" ht="12.75">
      <c r="A75" s="137" t="s">
        <v>1377</v>
      </c>
      <c r="C75" s="227"/>
      <c r="D75" s="227"/>
      <c r="E75" s="227"/>
      <c r="F75" s="218">
        <v>304.9</v>
      </c>
      <c r="G75" s="218">
        <v>147.3</v>
      </c>
      <c r="H75" s="218">
        <v>120.2</v>
      </c>
      <c r="I75" s="218">
        <v>118</v>
      </c>
      <c r="J75" s="218">
        <v>135.4</v>
      </c>
      <c r="K75" s="218">
        <v>131.1</v>
      </c>
      <c r="L75" s="218">
        <v>133.1</v>
      </c>
      <c r="M75" s="218">
        <v>133.6</v>
      </c>
      <c r="N75" s="218">
        <v>120.9</v>
      </c>
      <c r="O75" s="218">
        <v>116</v>
      </c>
      <c r="P75" s="218">
        <v>118.7</v>
      </c>
      <c r="Q75" s="218">
        <v>113.2</v>
      </c>
      <c r="R75" s="218">
        <v>112.9</v>
      </c>
      <c r="S75" s="218">
        <v>116.6</v>
      </c>
      <c r="T75" s="128">
        <v>109.9</v>
      </c>
      <c r="U75" s="128">
        <v>106.7</v>
      </c>
      <c r="V75" s="128">
        <v>108.2</v>
      </c>
    </row>
    <row r="76" ht="51">
      <c r="A76" s="27" t="s">
        <v>1885</v>
      </c>
    </row>
    <row r="77" spans="1:22" ht="12.75">
      <c r="A77" s="139" t="s">
        <v>1227</v>
      </c>
      <c r="B77" s="176">
        <v>15.54</v>
      </c>
      <c r="C77" s="256">
        <v>221.5</v>
      </c>
      <c r="D77" s="256">
        <v>2201.27</v>
      </c>
      <c r="E77" s="256">
        <v>5186.28</v>
      </c>
      <c r="F77" s="257">
        <v>12547</v>
      </c>
      <c r="G77" s="257">
        <v>14137</v>
      </c>
      <c r="H77" s="257">
        <v>15787</v>
      </c>
      <c r="I77" s="256">
        <v>30.04</v>
      </c>
      <c r="J77" s="256">
        <v>42.01</v>
      </c>
      <c r="K77" s="256">
        <v>52.72</v>
      </c>
      <c r="L77" s="256">
        <v>70.33</v>
      </c>
      <c r="M77" s="256">
        <v>72.56</v>
      </c>
      <c r="N77" s="256">
        <v>73.9</v>
      </c>
      <c r="O77" s="256">
        <v>93.41</v>
      </c>
      <c r="P77" s="256">
        <v>115.77</v>
      </c>
      <c r="Q77" s="256">
        <v>131.67</v>
      </c>
      <c r="R77" s="256">
        <v>139.49</v>
      </c>
      <c r="S77" s="256">
        <v>174.86</v>
      </c>
      <c r="T77" s="258">
        <v>185.6</v>
      </c>
      <c r="U77" s="88">
        <v>197.64</v>
      </c>
      <c r="V77" s="228">
        <v>234.49</v>
      </c>
    </row>
    <row r="78" spans="1:22" ht="12.75">
      <c r="A78" s="139" t="s">
        <v>1228</v>
      </c>
      <c r="B78" s="176">
        <v>14.38</v>
      </c>
      <c r="C78" s="256">
        <v>260</v>
      </c>
      <c r="D78" s="256">
        <v>2672.81</v>
      </c>
      <c r="E78" s="256">
        <v>6579.38</v>
      </c>
      <c r="F78" s="257">
        <v>15053</v>
      </c>
      <c r="G78" s="257">
        <v>16810</v>
      </c>
      <c r="H78" s="257">
        <v>19055</v>
      </c>
      <c r="I78" s="256">
        <v>33.99</v>
      </c>
      <c r="J78" s="256">
        <v>43.37</v>
      </c>
      <c r="K78" s="256">
        <v>58.45</v>
      </c>
      <c r="L78" s="256">
        <v>79.22</v>
      </c>
      <c r="M78" s="256">
        <v>80.98</v>
      </c>
      <c r="N78" s="256">
        <v>82.42</v>
      </c>
      <c r="O78" s="256">
        <v>110.47</v>
      </c>
      <c r="P78" s="256">
        <v>131.64</v>
      </c>
      <c r="Q78" s="256">
        <v>142</v>
      </c>
      <c r="R78" s="256">
        <v>149.02</v>
      </c>
      <c r="S78" s="256">
        <v>189.42</v>
      </c>
      <c r="T78" s="258">
        <v>193.66</v>
      </c>
      <c r="U78" s="88">
        <v>198.35</v>
      </c>
      <c r="V78" s="228">
        <v>210.89</v>
      </c>
    </row>
    <row r="79" spans="1:22" ht="14.25">
      <c r="A79" s="139" t="s">
        <v>1229</v>
      </c>
      <c r="B79" s="176">
        <v>13.57</v>
      </c>
      <c r="C79" s="256">
        <v>194.76</v>
      </c>
      <c r="D79" s="256">
        <v>2238.98</v>
      </c>
      <c r="E79" s="256">
        <v>5677.09</v>
      </c>
      <c r="F79" s="92">
        <v>11587</v>
      </c>
      <c r="G79" s="92">
        <v>13815</v>
      </c>
      <c r="H79" s="257">
        <v>16061</v>
      </c>
      <c r="I79" s="256">
        <v>30.74</v>
      </c>
      <c r="J79" s="256">
        <v>39.28</v>
      </c>
      <c r="K79" s="256">
        <v>48.8</v>
      </c>
      <c r="L79" s="256">
        <v>56.92</v>
      </c>
      <c r="M79" s="256">
        <v>58.38</v>
      </c>
      <c r="N79" s="256">
        <v>69.32</v>
      </c>
      <c r="O79" s="256">
        <v>69.94</v>
      </c>
      <c r="P79" s="256">
        <v>81.35</v>
      </c>
      <c r="Q79" s="256">
        <v>78.37</v>
      </c>
      <c r="R79" s="256">
        <v>88.2</v>
      </c>
      <c r="S79" s="256">
        <v>99.94</v>
      </c>
      <c r="T79" s="258">
        <v>103.01</v>
      </c>
      <c r="U79" s="228">
        <v>105.14</v>
      </c>
      <c r="V79" s="228">
        <v>103.57</v>
      </c>
    </row>
    <row r="80" spans="1:22" ht="14.25">
      <c r="A80" s="139" t="s">
        <v>784</v>
      </c>
      <c r="B80" s="176">
        <v>17</v>
      </c>
      <c r="C80" s="228">
        <v>271</v>
      </c>
      <c r="D80" s="228">
        <v>3351.3</v>
      </c>
      <c r="E80" s="228">
        <v>8984.1</v>
      </c>
      <c r="F80" s="92">
        <v>20016</v>
      </c>
      <c r="G80" s="92">
        <v>22859</v>
      </c>
      <c r="H80" s="257">
        <v>26767</v>
      </c>
      <c r="I80" s="256">
        <v>43.81</v>
      </c>
      <c r="J80" s="256">
        <v>61.56</v>
      </c>
      <c r="K80" s="256">
        <v>77.97</v>
      </c>
      <c r="L80" s="256">
        <v>96.01</v>
      </c>
      <c r="M80" s="256">
        <v>101.57</v>
      </c>
      <c r="N80" s="256">
        <v>106.66</v>
      </c>
      <c r="O80" s="256">
        <v>129.94</v>
      </c>
      <c r="P80" s="256">
        <v>142.85</v>
      </c>
      <c r="Q80" s="256">
        <v>153.94</v>
      </c>
      <c r="R80" s="256">
        <v>166.96</v>
      </c>
      <c r="S80" s="256">
        <v>207.81</v>
      </c>
      <c r="T80" s="258">
        <v>223.64</v>
      </c>
      <c r="U80" s="88">
        <v>235.96</v>
      </c>
      <c r="V80" s="228">
        <v>270.28</v>
      </c>
    </row>
    <row r="81" spans="1:22" ht="38.25">
      <c r="A81" s="139" t="s">
        <v>785</v>
      </c>
      <c r="B81" s="176">
        <v>8.87</v>
      </c>
      <c r="C81" s="256">
        <v>163.9</v>
      </c>
      <c r="D81" s="256">
        <v>1165.48</v>
      </c>
      <c r="E81" s="256">
        <v>2991.46</v>
      </c>
      <c r="F81" s="257">
        <v>6692</v>
      </c>
      <c r="G81" s="257">
        <v>7375</v>
      </c>
      <c r="H81" s="257">
        <v>7811</v>
      </c>
      <c r="I81" s="256">
        <v>15.5</v>
      </c>
      <c r="J81" s="256">
        <v>18.16</v>
      </c>
      <c r="K81" s="256">
        <v>19.52</v>
      </c>
      <c r="L81" s="256">
        <v>24.07</v>
      </c>
      <c r="M81" s="256">
        <v>26.55</v>
      </c>
      <c r="N81" s="256">
        <v>28.18</v>
      </c>
      <c r="O81" s="256">
        <v>32.04</v>
      </c>
      <c r="P81" s="256">
        <v>37.01</v>
      </c>
      <c r="Q81" s="256">
        <v>40.1</v>
      </c>
      <c r="R81" s="256">
        <v>43.13</v>
      </c>
      <c r="S81" s="256">
        <v>54.03</v>
      </c>
      <c r="T81" s="258">
        <v>60.29</v>
      </c>
      <c r="U81" s="88">
        <v>63.79</v>
      </c>
      <c r="V81" s="228">
        <v>70.35</v>
      </c>
    </row>
    <row r="82" spans="1:22" ht="15.75" customHeight="1">
      <c r="A82" s="139" t="s">
        <v>2049</v>
      </c>
      <c r="B82" s="176">
        <v>2.32</v>
      </c>
      <c r="C82" s="256">
        <v>129.5</v>
      </c>
      <c r="D82" s="256">
        <v>1088.73</v>
      </c>
      <c r="E82" s="256">
        <v>3675.17</v>
      </c>
      <c r="F82" s="257">
        <v>8325</v>
      </c>
      <c r="G82" s="257">
        <v>9398</v>
      </c>
      <c r="H82" s="257">
        <v>9912</v>
      </c>
      <c r="I82" s="256">
        <v>18.93</v>
      </c>
      <c r="J82" s="256">
        <v>23.83</v>
      </c>
      <c r="K82" s="256">
        <v>29.54</v>
      </c>
      <c r="L82" s="256">
        <v>36.57</v>
      </c>
      <c r="M82" s="256">
        <v>40.39</v>
      </c>
      <c r="N82" s="256">
        <v>42.99</v>
      </c>
      <c r="O82" s="256">
        <v>48.68</v>
      </c>
      <c r="P82" s="256">
        <v>55.76</v>
      </c>
      <c r="Q82" s="256">
        <v>58.69</v>
      </c>
      <c r="R82" s="256">
        <v>62.82</v>
      </c>
      <c r="S82" s="256">
        <v>71.88</v>
      </c>
      <c r="T82" s="258">
        <v>78.66</v>
      </c>
      <c r="U82" s="88">
        <v>79.22</v>
      </c>
      <c r="V82" s="228">
        <v>86.79</v>
      </c>
    </row>
    <row r="83" spans="1:22" ht="25.5">
      <c r="A83" s="139" t="s">
        <v>786</v>
      </c>
      <c r="B83" s="176">
        <v>5.72</v>
      </c>
      <c r="C83" s="256">
        <v>272.6</v>
      </c>
      <c r="D83" s="256">
        <v>2598.96</v>
      </c>
      <c r="E83" s="256">
        <v>7495.95</v>
      </c>
      <c r="F83" s="257">
        <v>17488</v>
      </c>
      <c r="G83" s="257">
        <v>19912</v>
      </c>
      <c r="H83" s="257">
        <v>21402</v>
      </c>
      <c r="I83" s="256">
        <v>32.13</v>
      </c>
      <c r="J83" s="256">
        <v>47.89</v>
      </c>
      <c r="K83" s="256">
        <v>61.22</v>
      </c>
      <c r="L83" s="256">
        <v>75.98</v>
      </c>
      <c r="M83" s="256">
        <v>87.99</v>
      </c>
      <c r="N83" s="256">
        <v>93.15</v>
      </c>
      <c r="O83" s="256">
        <v>107.99</v>
      </c>
      <c r="P83" s="256">
        <v>130.65</v>
      </c>
      <c r="Q83" s="256">
        <v>144.92</v>
      </c>
      <c r="R83" s="256">
        <v>154.98</v>
      </c>
      <c r="S83" s="256">
        <v>181.35</v>
      </c>
      <c r="T83" s="258">
        <v>203.35</v>
      </c>
      <c r="U83" s="88">
        <v>215.55</v>
      </c>
      <c r="V83" s="228">
        <v>247.73</v>
      </c>
    </row>
    <row r="84" spans="1:22" ht="38.25">
      <c r="A84" s="139" t="s">
        <v>75</v>
      </c>
      <c r="B84" s="176">
        <v>3.91</v>
      </c>
      <c r="C84" s="256">
        <v>120</v>
      </c>
      <c r="D84" s="256">
        <v>1040.71</v>
      </c>
      <c r="E84" s="256">
        <v>3211.18</v>
      </c>
      <c r="F84" s="257">
        <v>8050</v>
      </c>
      <c r="G84" s="257">
        <v>8540</v>
      </c>
      <c r="H84" s="257">
        <v>8468</v>
      </c>
      <c r="I84" s="256">
        <v>13.85</v>
      </c>
      <c r="J84" s="256">
        <v>19.96</v>
      </c>
      <c r="K84" s="256">
        <v>21.15</v>
      </c>
      <c r="L84" s="256">
        <v>25.08</v>
      </c>
      <c r="M84" s="256">
        <v>25.11</v>
      </c>
      <c r="N84" s="256">
        <v>25.67</v>
      </c>
      <c r="O84" s="256">
        <v>27.61</v>
      </c>
      <c r="P84" s="256">
        <v>30.79</v>
      </c>
      <c r="Q84" s="256">
        <v>32.28</v>
      </c>
      <c r="R84" s="256">
        <v>35.2</v>
      </c>
      <c r="S84" s="256">
        <v>41.29</v>
      </c>
      <c r="T84" s="258">
        <v>48.15</v>
      </c>
      <c r="U84" s="88">
        <v>51.46</v>
      </c>
      <c r="V84" s="228">
        <v>53.95</v>
      </c>
    </row>
    <row r="85" spans="1:22" ht="15.75">
      <c r="A85" s="139" t="s">
        <v>2052</v>
      </c>
      <c r="B85" s="176">
        <v>12.24</v>
      </c>
      <c r="C85" s="256">
        <v>413</v>
      </c>
      <c r="D85" s="256">
        <v>2912.58</v>
      </c>
      <c r="E85" s="256">
        <v>12984.99</v>
      </c>
      <c r="F85" s="257">
        <v>20075</v>
      </c>
      <c r="G85" s="257">
        <v>22968</v>
      </c>
      <c r="H85" s="257">
        <v>23238</v>
      </c>
      <c r="I85" s="256">
        <v>64.44</v>
      </c>
      <c r="J85" s="256">
        <v>66.83</v>
      </c>
      <c r="K85" s="256">
        <v>69.12</v>
      </c>
      <c r="L85" s="256">
        <v>71.73</v>
      </c>
      <c r="M85" s="256">
        <v>80.08</v>
      </c>
      <c r="N85" s="256">
        <v>87.96</v>
      </c>
      <c r="O85" s="256">
        <v>93.96</v>
      </c>
      <c r="P85" s="256">
        <v>102.42</v>
      </c>
      <c r="Q85" s="256">
        <v>109.71</v>
      </c>
      <c r="R85" s="256">
        <v>155.1</v>
      </c>
      <c r="S85" s="256">
        <v>175.54</v>
      </c>
      <c r="T85" s="258">
        <v>191.68</v>
      </c>
      <c r="U85" s="88">
        <v>239.55</v>
      </c>
      <c r="V85" s="228">
        <v>256.48</v>
      </c>
    </row>
    <row r="86" spans="1:22" ht="15.75">
      <c r="A86" s="139" t="s">
        <v>2053</v>
      </c>
      <c r="B86" s="176">
        <v>5.48</v>
      </c>
      <c r="C86" s="256">
        <v>190</v>
      </c>
      <c r="D86" s="256">
        <v>1364.9</v>
      </c>
      <c r="E86" s="256">
        <v>5306.54</v>
      </c>
      <c r="F86" s="257">
        <v>10460</v>
      </c>
      <c r="G86" s="257">
        <v>8412</v>
      </c>
      <c r="H86" s="257">
        <v>9589</v>
      </c>
      <c r="I86" s="256">
        <v>23.43</v>
      </c>
      <c r="J86" s="256">
        <v>25.74</v>
      </c>
      <c r="K86" s="256">
        <v>23.2</v>
      </c>
      <c r="L86" s="256">
        <v>33.07</v>
      </c>
      <c r="M86" s="256">
        <v>35.76</v>
      </c>
      <c r="N86" s="256">
        <v>38.16</v>
      </c>
      <c r="O86" s="256">
        <v>39.1</v>
      </c>
      <c r="P86" s="256">
        <v>40.06</v>
      </c>
      <c r="Q86" s="256">
        <v>39.41</v>
      </c>
      <c r="R86" s="256">
        <v>60.26</v>
      </c>
      <c r="S86" s="256">
        <v>74.32</v>
      </c>
      <c r="T86" s="258">
        <v>58.06</v>
      </c>
      <c r="U86" s="228">
        <v>72.6</v>
      </c>
      <c r="V86" s="228">
        <v>76.79</v>
      </c>
    </row>
    <row r="87" spans="1:22" ht="41.25">
      <c r="A87" s="139" t="s">
        <v>2054</v>
      </c>
      <c r="B87" s="176">
        <v>0.6</v>
      </c>
      <c r="C87" s="256">
        <v>22.4</v>
      </c>
      <c r="D87" s="256">
        <v>315.21</v>
      </c>
      <c r="E87" s="256">
        <v>1222.18</v>
      </c>
      <c r="F87" s="257">
        <v>2812</v>
      </c>
      <c r="G87" s="257">
        <v>3187</v>
      </c>
      <c r="H87" s="257">
        <v>3627</v>
      </c>
      <c r="I87" s="256">
        <v>5.82</v>
      </c>
      <c r="J87" s="256">
        <v>8</v>
      </c>
      <c r="K87" s="256">
        <v>9.7</v>
      </c>
      <c r="L87" s="256">
        <v>11.37</v>
      </c>
      <c r="M87" s="256">
        <v>11.96</v>
      </c>
      <c r="N87" s="256">
        <v>13.48</v>
      </c>
      <c r="O87" s="256">
        <v>15.52</v>
      </c>
      <c r="P87" s="256">
        <v>17.35</v>
      </c>
      <c r="Q87" s="256">
        <v>18.76</v>
      </c>
      <c r="R87" s="256">
        <v>25.39</v>
      </c>
      <c r="S87" s="256">
        <v>28.09</v>
      </c>
      <c r="T87" s="258">
        <v>26.75</v>
      </c>
      <c r="U87" s="88">
        <v>31.99</v>
      </c>
      <c r="V87" s="228">
        <v>32.52</v>
      </c>
    </row>
    <row r="88" spans="1:22" ht="12.75">
      <c r="A88" s="139" t="s">
        <v>20</v>
      </c>
      <c r="B88" s="176">
        <v>13.2</v>
      </c>
      <c r="C88" s="256">
        <v>415</v>
      </c>
      <c r="D88" s="256">
        <v>2756.82</v>
      </c>
      <c r="E88" s="256">
        <v>8583.13</v>
      </c>
      <c r="F88" s="257">
        <v>22514</v>
      </c>
      <c r="G88" s="257">
        <v>24828</v>
      </c>
      <c r="H88" s="257">
        <v>27025</v>
      </c>
      <c r="I88" s="256">
        <v>56.33</v>
      </c>
      <c r="J88" s="256">
        <v>74.32</v>
      </c>
      <c r="K88" s="256">
        <v>85.17</v>
      </c>
      <c r="L88" s="256">
        <v>103.06</v>
      </c>
      <c r="M88" s="256">
        <v>102.67</v>
      </c>
      <c r="N88" s="256">
        <v>111.95</v>
      </c>
      <c r="O88" s="256">
        <v>122.3</v>
      </c>
      <c r="P88" s="256">
        <v>138.72</v>
      </c>
      <c r="Q88" s="256">
        <v>144.26</v>
      </c>
      <c r="R88" s="256">
        <v>233.93</v>
      </c>
      <c r="S88" s="256">
        <v>212.92</v>
      </c>
      <c r="T88" s="258">
        <v>213.11</v>
      </c>
      <c r="U88" s="228">
        <v>263.2</v>
      </c>
      <c r="V88" s="228">
        <v>273.43</v>
      </c>
    </row>
    <row r="89" spans="1:22" ht="12.75">
      <c r="A89" s="139" t="s">
        <v>21</v>
      </c>
      <c r="B89" s="176">
        <v>4.47</v>
      </c>
      <c r="C89" s="256">
        <v>87.1</v>
      </c>
      <c r="D89" s="256">
        <v>827.07</v>
      </c>
      <c r="E89" s="256">
        <v>2657.27</v>
      </c>
      <c r="F89" s="257">
        <v>5345</v>
      </c>
      <c r="G89" s="257">
        <v>5879</v>
      </c>
      <c r="H89" s="257">
        <v>5687</v>
      </c>
      <c r="I89" s="256">
        <v>14.94</v>
      </c>
      <c r="J89" s="256">
        <v>14.94</v>
      </c>
      <c r="K89" s="256">
        <v>16.57</v>
      </c>
      <c r="L89" s="256">
        <v>18.84</v>
      </c>
      <c r="M89" s="256">
        <v>20.06</v>
      </c>
      <c r="N89" s="256">
        <v>22.08</v>
      </c>
      <c r="O89" s="256">
        <v>28.44</v>
      </c>
      <c r="P89" s="256">
        <v>24.5</v>
      </c>
      <c r="Q89" s="256">
        <v>27.06</v>
      </c>
      <c r="R89" s="256">
        <v>34.89</v>
      </c>
      <c r="S89" s="256">
        <v>40.02</v>
      </c>
      <c r="T89" s="258">
        <v>34.16</v>
      </c>
      <c r="U89" s="88">
        <v>38.56</v>
      </c>
      <c r="V89" s="228">
        <v>41.25</v>
      </c>
    </row>
    <row r="90" spans="1:22" ht="12.75">
      <c r="A90" s="139" t="s">
        <v>22</v>
      </c>
      <c r="B90" s="176">
        <v>2.45</v>
      </c>
      <c r="C90" s="256">
        <v>135.5</v>
      </c>
      <c r="D90" s="256">
        <v>754.98</v>
      </c>
      <c r="E90" s="256">
        <v>2241.39</v>
      </c>
      <c r="F90" s="257">
        <v>4486</v>
      </c>
      <c r="G90" s="257">
        <v>3681</v>
      </c>
      <c r="H90" s="257">
        <v>4326</v>
      </c>
      <c r="I90" s="256">
        <v>12.69</v>
      </c>
      <c r="J90" s="256">
        <v>9.2</v>
      </c>
      <c r="K90" s="256">
        <v>15.62</v>
      </c>
      <c r="L90" s="256">
        <v>14.88</v>
      </c>
      <c r="M90" s="256">
        <v>19.47</v>
      </c>
      <c r="N90" s="256">
        <v>18.34</v>
      </c>
      <c r="O90" s="256">
        <v>19.69</v>
      </c>
      <c r="P90" s="256">
        <v>19.69</v>
      </c>
      <c r="Q90" s="256">
        <v>22.71</v>
      </c>
      <c r="R90" s="256">
        <v>21.63</v>
      </c>
      <c r="S90" s="256">
        <v>23.07</v>
      </c>
      <c r="T90" s="258">
        <v>33.02</v>
      </c>
      <c r="U90" s="88">
        <v>40.62</v>
      </c>
      <c r="V90" s="228">
        <v>30.22</v>
      </c>
    </row>
    <row r="91" spans="1:22" ht="12.75">
      <c r="A91" s="139" t="s">
        <v>23</v>
      </c>
      <c r="B91" s="176">
        <v>21.21</v>
      </c>
      <c r="C91" s="256">
        <v>1136.6</v>
      </c>
      <c r="D91" s="256">
        <v>4864.96</v>
      </c>
      <c r="E91" s="256">
        <v>12741.62</v>
      </c>
      <c r="F91" s="257">
        <v>25747</v>
      </c>
      <c r="G91" s="257">
        <v>28443</v>
      </c>
      <c r="H91" s="257">
        <v>33527</v>
      </c>
      <c r="I91" s="256">
        <v>122</v>
      </c>
      <c r="J91" s="256">
        <v>140.45</v>
      </c>
      <c r="K91" s="256">
        <v>144.19</v>
      </c>
      <c r="L91" s="256">
        <v>155.92</v>
      </c>
      <c r="M91" s="256">
        <v>167.83</v>
      </c>
      <c r="N91" s="256">
        <v>173.18</v>
      </c>
      <c r="O91" s="256">
        <v>183.01</v>
      </c>
      <c r="P91" s="256">
        <v>193.61</v>
      </c>
      <c r="Q91" s="256">
        <v>204.25</v>
      </c>
      <c r="R91" s="256">
        <v>224.65</v>
      </c>
      <c r="S91" s="256">
        <v>269.53</v>
      </c>
      <c r="T91" s="258">
        <v>339.81</v>
      </c>
      <c r="U91" s="88">
        <v>348.21</v>
      </c>
      <c r="V91" s="228">
        <v>367.68</v>
      </c>
    </row>
    <row r="92" spans="1:22" ht="12.75">
      <c r="A92" s="139" t="s">
        <v>24</v>
      </c>
      <c r="B92" s="176">
        <v>1.6</v>
      </c>
      <c r="C92" s="256">
        <v>45.6</v>
      </c>
      <c r="D92" s="256">
        <v>296.32</v>
      </c>
      <c r="E92" s="256">
        <v>973.31</v>
      </c>
      <c r="F92" s="257">
        <v>3115</v>
      </c>
      <c r="G92" s="257">
        <v>3325</v>
      </c>
      <c r="H92" s="257">
        <v>3209</v>
      </c>
      <c r="I92" s="256">
        <v>3.73</v>
      </c>
      <c r="J92" s="256">
        <v>8.04</v>
      </c>
      <c r="K92" s="256">
        <v>8.08</v>
      </c>
      <c r="L92" s="256">
        <v>8.48</v>
      </c>
      <c r="M92" s="256">
        <v>8.04</v>
      </c>
      <c r="N92" s="256">
        <v>11.4</v>
      </c>
      <c r="O92" s="256">
        <v>13.06</v>
      </c>
      <c r="P92" s="256">
        <v>11.91</v>
      </c>
      <c r="Q92" s="256">
        <v>12.83</v>
      </c>
      <c r="R92" s="256">
        <v>17.35</v>
      </c>
      <c r="S92" s="256">
        <v>21.45</v>
      </c>
      <c r="T92" s="258">
        <v>19.49</v>
      </c>
      <c r="U92" s="88">
        <v>21.45</v>
      </c>
      <c r="V92" s="228">
        <v>19.76</v>
      </c>
    </row>
    <row r="93" spans="1:22" ht="25.5">
      <c r="A93" s="139" t="s">
        <v>358</v>
      </c>
      <c r="B93" s="176">
        <v>0.99</v>
      </c>
      <c r="C93" s="256">
        <v>43.3</v>
      </c>
      <c r="D93" s="256">
        <v>465.97</v>
      </c>
      <c r="E93" s="256">
        <v>1674.07</v>
      </c>
      <c r="F93" s="257">
        <v>4811</v>
      </c>
      <c r="G93" s="257">
        <v>5648</v>
      </c>
      <c r="H93" s="257">
        <v>5686</v>
      </c>
      <c r="I93" s="256">
        <v>6.42</v>
      </c>
      <c r="J93" s="256">
        <v>10.96</v>
      </c>
      <c r="K93" s="256">
        <v>12.19</v>
      </c>
      <c r="L93" s="256">
        <v>13.69</v>
      </c>
      <c r="M93" s="256">
        <v>14.35</v>
      </c>
      <c r="N93" s="256">
        <v>18.69</v>
      </c>
      <c r="O93" s="256">
        <v>21.61</v>
      </c>
      <c r="P93" s="256">
        <v>22.24</v>
      </c>
      <c r="Q93" s="256">
        <v>24.92</v>
      </c>
      <c r="R93" s="256">
        <v>30.68</v>
      </c>
      <c r="S93" s="256">
        <v>39.32</v>
      </c>
      <c r="T93" s="258">
        <v>39.65</v>
      </c>
      <c r="U93" s="228">
        <v>42.6</v>
      </c>
      <c r="V93" s="228">
        <v>45.36</v>
      </c>
    </row>
    <row r="94" spans="1:22" ht="12.75">
      <c r="A94" s="139" t="s">
        <v>359</v>
      </c>
      <c r="B94" s="176">
        <v>2.63</v>
      </c>
      <c r="C94" s="256">
        <v>85.6</v>
      </c>
      <c r="D94" s="256">
        <v>283.51</v>
      </c>
      <c r="E94" s="256">
        <v>1566.97</v>
      </c>
      <c r="F94" s="257">
        <v>4592</v>
      </c>
      <c r="G94" s="257">
        <v>5087</v>
      </c>
      <c r="H94" s="257">
        <v>4785</v>
      </c>
      <c r="I94" s="256">
        <v>12.3</v>
      </c>
      <c r="J94" s="256">
        <v>17.61</v>
      </c>
      <c r="K94" s="256">
        <v>13.03</v>
      </c>
      <c r="L94" s="256">
        <v>13.55</v>
      </c>
      <c r="M94" s="256">
        <v>15.69</v>
      </c>
      <c r="N94" s="256">
        <v>16.3</v>
      </c>
      <c r="O94" s="256">
        <v>21.04</v>
      </c>
      <c r="P94" s="256">
        <v>21.36</v>
      </c>
      <c r="Q94" s="256">
        <v>23.45</v>
      </c>
      <c r="R94" s="256">
        <v>31.54</v>
      </c>
      <c r="S94" s="256">
        <v>44.28</v>
      </c>
      <c r="T94" s="258">
        <v>44.09</v>
      </c>
      <c r="U94" s="88">
        <v>42.14</v>
      </c>
      <c r="V94" s="228">
        <v>40.65</v>
      </c>
    </row>
    <row r="95" spans="1:22" ht="28.5">
      <c r="A95" s="139" t="s">
        <v>2050</v>
      </c>
      <c r="B95" s="176">
        <v>1.71</v>
      </c>
      <c r="C95" s="256">
        <v>74.5</v>
      </c>
      <c r="D95" s="256">
        <v>565.42</v>
      </c>
      <c r="E95" s="256">
        <v>2402.66</v>
      </c>
      <c r="F95" s="257">
        <v>6511</v>
      </c>
      <c r="G95" s="257">
        <v>7135</v>
      </c>
      <c r="H95" s="257">
        <v>7073</v>
      </c>
      <c r="I95" s="256">
        <v>12.17</v>
      </c>
      <c r="J95" s="256">
        <v>16.3</v>
      </c>
      <c r="K95" s="256">
        <v>17.52</v>
      </c>
      <c r="L95" s="256">
        <v>19.43</v>
      </c>
      <c r="M95" s="256">
        <v>20.83</v>
      </c>
      <c r="N95" s="256">
        <v>21.68</v>
      </c>
      <c r="O95" s="256">
        <v>24.91</v>
      </c>
      <c r="P95" s="256">
        <v>25.68</v>
      </c>
      <c r="Q95" s="256">
        <v>26.95</v>
      </c>
      <c r="R95" s="256">
        <v>33.48</v>
      </c>
      <c r="S95" s="256">
        <v>45.57</v>
      </c>
      <c r="T95" s="258">
        <v>46.11</v>
      </c>
      <c r="U95" s="88">
        <v>47.77</v>
      </c>
      <c r="V95" s="228">
        <v>46.18</v>
      </c>
    </row>
    <row r="96" spans="1:22" ht="12.75">
      <c r="A96" s="139" t="s">
        <v>360</v>
      </c>
      <c r="B96" s="176">
        <v>2.26</v>
      </c>
      <c r="C96" s="256">
        <v>34.9</v>
      </c>
      <c r="D96" s="256">
        <v>240.95</v>
      </c>
      <c r="E96" s="256">
        <v>918.1</v>
      </c>
      <c r="F96" s="257">
        <v>1882</v>
      </c>
      <c r="G96" s="257">
        <v>1778</v>
      </c>
      <c r="H96" s="257">
        <v>1871</v>
      </c>
      <c r="I96" s="256">
        <v>3.52</v>
      </c>
      <c r="J96" s="256">
        <v>5.6</v>
      </c>
      <c r="K96" s="256">
        <v>5.19</v>
      </c>
      <c r="L96" s="256">
        <v>6.33</v>
      </c>
      <c r="M96" s="256">
        <v>9.51</v>
      </c>
      <c r="N96" s="256">
        <v>7.89</v>
      </c>
      <c r="O96" s="256">
        <v>8.12</v>
      </c>
      <c r="P96" s="256">
        <v>9.72</v>
      </c>
      <c r="Q96" s="256">
        <v>10.94</v>
      </c>
      <c r="R96" s="256">
        <v>14.3</v>
      </c>
      <c r="S96" s="256">
        <v>16.67</v>
      </c>
      <c r="T96" s="258">
        <v>14.03</v>
      </c>
      <c r="U96" s="228">
        <v>28.94</v>
      </c>
      <c r="V96" s="228">
        <v>14.26</v>
      </c>
    </row>
    <row r="97" spans="1:22" ht="12.75">
      <c r="A97" s="139" t="s">
        <v>361</v>
      </c>
      <c r="B97" s="176">
        <v>2.4</v>
      </c>
      <c r="C97" s="256">
        <v>27</v>
      </c>
      <c r="D97" s="256">
        <v>363.48</v>
      </c>
      <c r="E97" s="256">
        <v>1087.84</v>
      </c>
      <c r="F97" s="257">
        <v>2094</v>
      </c>
      <c r="G97" s="257">
        <v>2344</v>
      </c>
      <c r="H97" s="257">
        <v>1917</v>
      </c>
      <c r="I97" s="256">
        <v>4.81</v>
      </c>
      <c r="J97" s="256">
        <v>3.97</v>
      </c>
      <c r="K97" s="256">
        <v>4.75</v>
      </c>
      <c r="L97" s="256">
        <v>5.99</v>
      </c>
      <c r="M97" s="256">
        <v>9.75</v>
      </c>
      <c r="N97" s="256">
        <v>7.02</v>
      </c>
      <c r="O97" s="256">
        <v>7.84</v>
      </c>
      <c r="P97" s="256">
        <v>10.21</v>
      </c>
      <c r="Q97" s="256">
        <v>9.48</v>
      </c>
      <c r="R97" s="256">
        <v>16.32</v>
      </c>
      <c r="S97" s="256">
        <v>11.92</v>
      </c>
      <c r="T97" s="258">
        <v>13.27</v>
      </c>
      <c r="U97" s="88">
        <v>28.22</v>
      </c>
      <c r="V97" s="228">
        <v>10.61</v>
      </c>
    </row>
    <row r="98" spans="1:22" ht="12.75">
      <c r="A98" s="139" t="s">
        <v>362</v>
      </c>
      <c r="B98" s="176">
        <v>5.45</v>
      </c>
      <c r="C98" s="256">
        <v>34.4</v>
      </c>
      <c r="D98" s="256">
        <v>561.84</v>
      </c>
      <c r="E98" s="256">
        <v>1584.63</v>
      </c>
      <c r="F98" s="257">
        <v>2340</v>
      </c>
      <c r="G98" s="257">
        <v>2395</v>
      </c>
      <c r="H98" s="257">
        <v>2832</v>
      </c>
      <c r="I98" s="256">
        <v>7.56</v>
      </c>
      <c r="J98" s="256">
        <v>6.72</v>
      </c>
      <c r="K98" s="256">
        <v>6.11</v>
      </c>
      <c r="L98" s="256">
        <v>8.34</v>
      </c>
      <c r="M98" s="256">
        <v>11.99</v>
      </c>
      <c r="N98" s="256">
        <v>12.52</v>
      </c>
      <c r="O98" s="256">
        <v>11.2</v>
      </c>
      <c r="P98" s="256">
        <v>12.77</v>
      </c>
      <c r="Q98" s="256">
        <v>16.13</v>
      </c>
      <c r="R98" s="256">
        <v>17.88</v>
      </c>
      <c r="S98" s="256">
        <v>16.5</v>
      </c>
      <c r="T98" s="258">
        <v>17.86</v>
      </c>
      <c r="U98" s="88">
        <v>27.41</v>
      </c>
      <c r="V98" s="228">
        <v>16.03</v>
      </c>
    </row>
    <row r="99" spans="1:22" ht="12.75">
      <c r="A99" s="139" t="s">
        <v>1415</v>
      </c>
      <c r="B99" s="176">
        <v>7</v>
      </c>
      <c r="C99" s="256">
        <v>105.6</v>
      </c>
      <c r="D99" s="256">
        <v>941.21</v>
      </c>
      <c r="E99" s="256">
        <v>3122.06</v>
      </c>
      <c r="F99" s="257">
        <v>6038</v>
      </c>
      <c r="G99" s="257">
        <v>6601</v>
      </c>
      <c r="H99" s="257">
        <v>6985</v>
      </c>
      <c r="I99" s="256">
        <v>16.61</v>
      </c>
      <c r="J99" s="256">
        <v>23.28</v>
      </c>
      <c r="K99" s="256">
        <v>22.02</v>
      </c>
      <c r="L99" s="256">
        <v>27.59</v>
      </c>
      <c r="M99" s="256">
        <v>31.48</v>
      </c>
      <c r="N99" s="256">
        <v>31.72</v>
      </c>
      <c r="O99" s="256">
        <v>34.09</v>
      </c>
      <c r="P99" s="256">
        <v>36.87</v>
      </c>
      <c r="Q99" s="256">
        <v>44.09</v>
      </c>
      <c r="R99" s="256">
        <v>48.62</v>
      </c>
      <c r="S99" s="256">
        <v>56.33</v>
      </c>
      <c r="T99" s="258">
        <v>53.51</v>
      </c>
      <c r="U99" s="88">
        <v>62.37</v>
      </c>
      <c r="V99" s="228">
        <v>63.59</v>
      </c>
    </row>
    <row r="100" spans="1:22" ht="30.75" customHeight="1">
      <c r="A100" s="139" t="s">
        <v>2051</v>
      </c>
      <c r="B100" s="176">
        <v>22.61</v>
      </c>
      <c r="C100" s="256">
        <v>499.6</v>
      </c>
      <c r="D100" s="256">
        <v>4277.85</v>
      </c>
      <c r="E100" s="256">
        <v>8466.72</v>
      </c>
      <c r="F100" s="257">
        <v>20230</v>
      </c>
      <c r="G100" s="257">
        <v>35365</v>
      </c>
      <c r="H100" s="257">
        <v>38113</v>
      </c>
      <c r="I100" s="256">
        <v>46.97</v>
      </c>
      <c r="J100" s="256">
        <v>64.84</v>
      </c>
      <c r="K100" s="256">
        <v>84.05</v>
      </c>
      <c r="L100" s="256">
        <v>94.76</v>
      </c>
      <c r="M100" s="256">
        <v>102.54</v>
      </c>
      <c r="N100" s="256">
        <v>116.45</v>
      </c>
      <c r="O100" s="256">
        <v>134.94</v>
      </c>
      <c r="P100" s="256">
        <v>148.89</v>
      </c>
      <c r="Q100" s="256">
        <v>166.04</v>
      </c>
      <c r="R100" s="256">
        <v>181.66</v>
      </c>
      <c r="S100" s="256">
        <v>203.02</v>
      </c>
      <c r="T100" s="258">
        <v>213.84</v>
      </c>
      <c r="U100" s="88">
        <v>230.22</v>
      </c>
      <c r="V100" s="228">
        <v>256.21</v>
      </c>
    </row>
    <row r="101" spans="1:22" ht="28.5">
      <c r="A101" s="139" t="s">
        <v>2055</v>
      </c>
      <c r="B101" s="176">
        <v>70</v>
      </c>
      <c r="C101" s="256">
        <v>1425.6</v>
      </c>
      <c r="D101" s="256">
        <v>7912.29</v>
      </c>
      <c r="E101" s="256">
        <v>15686.88</v>
      </c>
      <c r="F101" s="257">
        <v>37590</v>
      </c>
      <c r="G101" s="257">
        <v>58029</v>
      </c>
      <c r="H101" s="257">
        <v>82868</v>
      </c>
      <c r="I101" s="256">
        <v>160.34</v>
      </c>
      <c r="J101" s="256">
        <v>248.33</v>
      </c>
      <c r="K101" s="256">
        <v>308.51</v>
      </c>
      <c r="L101" s="256">
        <v>368.08</v>
      </c>
      <c r="M101" s="256">
        <v>427.68</v>
      </c>
      <c r="N101" s="256">
        <v>471.65</v>
      </c>
      <c r="O101" s="256">
        <v>512.78</v>
      </c>
      <c r="P101" s="256">
        <v>557.9</v>
      </c>
      <c r="Q101" s="256">
        <v>647.21</v>
      </c>
      <c r="R101" s="256">
        <v>700.06</v>
      </c>
      <c r="S101" s="256">
        <v>761.58</v>
      </c>
      <c r="T101" s="258">
        <v>803.14</v>
      </c>
      <c r="U101" s="88">
        <v>817.02</v>
      </c>
      <c r="V101" s="228">
        <v>868.8</v>
      </c>
    </row>
    <row r="102" spans="1:22" ht="19.5" customHeight="1">
      <c r="A102" s="139" t="s">
        <v>2056</v>
      </c>
      <c r="B102" s="176">
        <v>27.92</v>
      </c>
      <c r="C102" s="256">
        <v>1155</v>
      </c>
      <c r="D102" s="256">
        <v>5801.9</v>
      </c>
      <c r="E102" s="256">
        <v>11785.53</v>
      </c>
      <c r="F102" s="257">
        <v>22937</v>
      </c>
      <c r="G102" s="257">
        <v>29628</v>
      </c>
      <c r="H102" s="257">
        <v>32014</v>
      </c>
      <c r="I102" s="256">
        <v>60.39</v>
      </c>
      <c r="J102" s="256">
        <v>84.52</v>
      </c>
      <c r="K102" s="256">
        <v>93.38</v>
      </c>
      <c r="L102" s="256">
        <v>105.28</v>
      </c>
      <c r="M102" s="256">
        <v>109.49</v>
      </c>
      <c r="N102" s="256">
        <v>113.13</v>
      </c>
      <c r="O102" s="256">
        <v>118.16</v>
      </c>
      <c r="P102" s="256">
        <v>124.39</v>
      </c>
      <c r="Q102" s="256">
        <v>135.76</v>
      </c>
      <c r="R102" s="256">
        <v>145.98</v>
      </c>
      <c r="S102" s="256">
        <v>160.87</v>
      </c>
      <c r="T102" s="258">
        <v>173.29</v>
      </c>
      <c r="U102" s="88">
        <v>183.93</v>
      </c>
      <c r="V102" s="228">
        <v>201.74</v>
      </c>
    </row>
    <row r="103" spans="1:22" ht="12.75">
      <c r="A103" s="139" t="s">
        <v>1416</v>
      </c>
      <c r="B103" s="176">
        <v>1.58</v>
      </c>
      <c r="C103" s="256">
        <v>62.74</v>
      </c>
      <c r="D103" s="256">
        <v>599.64</v>
      </c>
      <c r="E103" s="256">
        <v>1887.22</v>
      </c>
      <c r="F103" s="257">
        <v>5154</v>
      </c>
      <c r="G103" s="257">
        <v>6972</v>
      </c>
      <c r="H103" s="257">
        <v>7963</v>
      </c>
      <c r="I103" s="256">
        <v>10.56</v>
      </c>
      <c r="J103" s="256">
        <v>16.01</v>
      </c>
      <c r="K103" s="256">
        <v>20.06</v>
      </c>
      <c r="L103" s="256">
        <v>22.91</v>
      </c>
      <c r="M103" s="256">
        <v>25.5</v>
      </c>
      <c r="N103" s="256">
        <v>27.05</v>
      </c>
      <c r="O103" s="256">
        <v>28.79</v>
      </c>
      <c r="P103" s="256">
        <v>31</v>
      </c>
      <c r="Q103" s="256">
        <v>33.12</v>
      </c>
      <c r="R103" s="256">
        <v>36.26</v>
      </c>
      <c r="S103" s="256">
        <v>42.25</v>
      </c>
      <c r="T103" s="258">
        <v>47.14</v>
      </c>
      <c r="U103" s="88">
        <v>56.14</v>
      </c>
      <c r="V103" s="228">
        <v>62.13</v>
      </c>
    </row>
    <row r="104" ht="63.75">
      <c r="A104" s="27" t="s">
        <v>158</v>
      </c>
    </row>
    <row r="105" spans="1:22" ht="38.25">
      <c r="A105" s="139" t="s">
        <v>2101</v>
      </c>
      <c r="B105" s="176">
        <v>545.96</v>
      </c>
      <c r="C105" s="258">
        <v>8500</v>
      </c>
      <c r="D105" s="258">
        <v>44333.78</v>
      </c>
      <c r="E105" s="258">
        <v>109259.43</v>
      </c>
      <c r="F105" s="142">
        <v>283799</v>
      </c>
      <c r="G105" s="142">
        <v>362629</v>
      </c>
      <c r="H105" s="142">
        <v>400103</v>
      </c>
      <c r="I105" s="258">
        <v>610.65</v>
      </c>
      <c r="J105" s="258">
        <v>1011.43</v>
      </c>
      <c r="K105" s="258">
        <v>1368.59</v>
      </c>
      <c r="L105" s="258">
        <v>1632.26</v>
      </c>
      <c r="M105" s="258">
        <v>1829.52</v>
      </c>
      <c r="N105" s="258">
        <v>1960.04</v>
      </c>
      <c r="O105" s="258">
        <v>2172.11</v>
      </c>
      <c r="P105" s="258">
        <v>2435.26</v>
      </c>
      <c r="Q105" s="258">
        <v>2701.32</v>
      </c>
      <c r="R105" s="258">
        <v>3053.52</v>
      </c>
      <c r="S105" s="258">
        <v>3400.8</v>
      </c>
      <c r="T105" s="258">
        <v>3918.92</v>
      </c>
      <c r="U105" s="258">
        <v>4298.34</v>
      </c>
      <c r="V105" s="228">
        <v>4788.25</v>
      </c>
    </row>
    <row r="106" spans="1:22" ht="38.25">
      <c r="A106" s="139" t="s">
        <v>2102</v>
      </c>
      <c r="B106" s="176">
        <v>632.8</v>
      </c>
      <c r="C106" s="258">
        <v>6582.9</v>
      </c>
      <c r="D106" s="258">
        <v>49764.06</v>
      </c>
      <c r="E106" s="258">
        <v>136307.6</v>
      </c>
      <c r="F106" s="142">
        <v>403808</v>
      </c>
      <c r="G106" s="142">
        <v>527424</v>
      </c>
      <c r="H106" s="142">
        <v>601076</v>
      </c>
      <c r="I106" s="258">
        <v>891.19</v>
      </c>
      <c r="J106" s="258">
        <v>1411.26</v>
      </c>
      <c r="K106" s="258">
        <v>1824.78</v>
      </c>
      <c r="L106" s="258">
        <v>2245.35</v>
      </c>
      <c r="M106" s="258">
        <v>2565.41</v>
      </c>
      <c r="N106" s="258">
        <v>2708.21</v>
      </c>
      <c r="O106" s="258">
        <v>2939.32</v>
      </c>
      <c r="P106" s="258">
        <v>3281.77</v>
      </c>
      <c r="Q106" s="258">
        <v>3605.84</v>
      </c>
      <c r="R106" s="258">
        <v>3998.79</v>
      </c>
      <c r="S106" s="258">
        <v>4405.86</v>
      </c>
      <c r="T106" s="258">
        <v>4849</v>
      </c>
      <c r="U106" s="258">
        <v>5143.97</v>
      </c>
      <c r="V106" s="228">
        <v>5642.05</v>
      </c>
    </row>
    <row r="107" spans="1:22" ht="38.25">
      <c r="A107" s="139" t="s">
        <v>446</v>
      </c>
      <c r="B107" s="176">
        <v>46.22</v>
      </c>
      <c r="C107" s="258">
        <v>804.7</v>
      </c>
      <c r="D107" s="258">
        <v>7296.04</v>
      </c>
      <c r="E107" s="258">
        <v>19615.55</v>
      </c>
      <c r="F107" s="142">
        <v>42662</v>
      </c>
      <c r="G107" s="142">
        <v>51231</v>
      </c>
      <c r="H107" s="142">
        <v>58537</v>
      </c>
      <c r="I107" s="258">
        <v>96.96</v>
      </c>
      <c r="J107" s="258">
        <v>170.59</v>
      </c>
      <c r="K107" s="258">
        <v>226.76</v>
      </c>
      <c r="L107" s="258">
        <v>270.48</v>
      </c>
      <c r="M107" s="258">
        <v>312.44</v>
      </c>
      <c r="N107" s="258">
        <v>329.37</v>
      </c>
      <c r="O107" s="258">
        <v>357.33</v>
      </c>
      <c r="P107" s="258">
        <v>392.86</v>
      </c>
      <c r="Q107" s="258">
        <v>430.04</v>
      </c>
      <c r="R107" s="258">
        <v>471.63</v>
      </c>
      <c r="S107" s="258">
        <v>528.43</v>
      </c>
      <c r="T107" s="258">
        <v>618.29</v>
      </c>
      <c r="U107" s="258">
        <v>674.8</v>
      </c>
      <c r="V107" s="228">
        <v>741.48</v>
      </c>
    </row>
    <row r="108" spans="1:22" ht="15.75">
      <c r="A108" s="139" t="s">
        <v>2057</v>
      </c>
      <c r="B108" s="176">
        <v>268.16</v>
      </c>
      <c r="C108" s="258">
        <v>4557.2</v>
      </c>
      <c r="D108" s="258">
        <v>24371.24</v>
      </c>
      <c r="E108" s="258">
        <v>51036.39</v>
      </c>
      <c r="F108" s="142">
        <v>102497</v>
      </c>
      <c r="G108" s="142">
        <v>127197</v>
      </c>
      <c r="H108" s="142">
        <v>137783</v>
      </c>
      <c r="I108" s="258">
        <v>236.17</v>
      </c>
      <c r="J108" s="258">
        <v>368.3</v>
      </c>
      <c r="K108" s="258">
        <v>448.48</v>
      </c>
      <c r="L108" s="258">
        <v>543.59</v>
      </c>
      <c r="M108" s="258">
        <v>641.56</v>
      </c>
      <c r="N108" s="258">
        <v>686.54</v>
      </c>
      <c r="O108" s="258">
        <v>753.57</v>
      </c>
      <c r="P108" s="258">
        <v>855.39</v>
      </c>
      <c r="Q108" s="258">
        <v>941.36</v>
      </c>
      <c r="R108" s="258">
        <v>1022.86</v>
      </c>
      <c r="S108" s="258">
        <v>1129.86</v>
      </c>
      <c r="T108" s="258">
        <v>1267.62</v>
      </c>
      <c r="U108" s="258">
        <v>1373.95</v>
      </c>
      <c r="V108" s="228">
        <v>1493.41</v>
      </c>
    </row>
    <row r="109" spans="1:22" ht="28.5" customHeight="1">
      <c r="A109" s="139" t="s">
        <v>562</v>
      </c>
      <c r="B109" s="176">
        <v>5.39</v>
      </c>
      <c r="C109" s="258">
        <v>67.3</v>
      </c>
      <c r="D109" s="258">
        <v>819.52</v>
      </c>
      <c r="E109" s="258">
        <v>2344.15</v>
      </c>
      <c r="F109" s="142">
        <v>5548</v>
      </c>
      <c r="G109" s="142">
        <v>6553</v>
      </c>
      <c r="H109" s="142">
        <v>7278</v>
      </c>
      <c r="I109" s="258">
        <v>10.88</v>
      </c>
      <c r="J109" s="258">
        <v>16.85</v>
      </c>
      <c r="K109" s="258">
        <v>20.24</v>
      </c>
      <c r="L109" s="258">
        <v>23.72</v>
      </c>
      <c r="M109" s="258">
        <v>26.54</v>
      </c>
      <c r="N109" s="258">
        <v>28.12</v>
      </c>
      <c r="O109" s="258">
        <v>30.83</v>
      </c>
      <c r="P109" s="258">
        <v>33.99</v>
      </c>
      <c r="Q109" s="258">
        <v>36.7</v>
      </c>
      <c r="R109" s="258">
        <v>40.01</v>
      </c>
      <c r="S109" s="258">
        <v>43.4</v>
      </c>
      <c r="T109" s="258">
        <v>48.98</v>
      </c>
      <c r="U109" s="258">
        <v>52.04</v>
      </c>
      <c r="V109" s="228">
        <v>54.96</v>
      </c>
    </row>
    <row r="110" spans="1:22" ht="28.5">
      <c r="A110" s="139" t="s">
        <v>1482</v>
      </c>
      <c r="B110" s="176">
        <v>8.65</v>
      </c>
      <c r="C110" s="74">
        <v>150.7</v>
      </c>
      <c r="D110" s="74">
        <v>1069.9</v>
      </c>
      <c r="E110" s="74">
        <v>3973.16</v>
      </c>
      <c r="F110" s="11">
        <v>9703</v>
      </c>
      <c r="G110" s="60">
        <v>11525</v>
      </c>
      <c r="H110" s="60">
        <v>9700</v>
      </c>
      <c r="I110" s="258">
        <v>19.6</v>
      </c>
      <c r="J110" s="60">
        <v>28.78</v>
      </c>
      <c r="K110" s="60">
        <v>32.52</v>
      </c>
      <c r="L110" s="60">
        <v>35.37</v>
      </c>
      <c r="M110" s="60">
        <v>38.29</v>
      </c>
      <c r="N110" s="60">
        <v>40.28</v>
      </c>
      <c r="O110" s="60">
        <v>45.88</v>
      </c>
      <c r="P110" s="60">
        <v>51.25</v>
      </c>
      <c r="Q110" s="60">
        <v>56.58</v>
      </c>
      <c r="R110" s="60">
        <v>63.85</v>
      </c>
      <c r="S110" s="60">
        <v>72.66</v>
      </c>
      <c r="T110" s="258">
        <v>89.66</v>
      </c>
      <c r="U110" s="258">
        <v>98.62</v>
      </c>
      <c r="V110" s="228">
        <v>107.45</v>
      </c>
    </row>
    <row r="111" spans="1:22" ht="29.25" customHeight="1">
      <c r="A111" s="139" t="s">
        <v>563</v>
      </c>
      <c r="B111" s="176">
        <v>88.39</v>
      </c>
      <c r="C111" s="258">
        <v>4876.1</v>
      </c>
      <c r="D111" s="258">
        <v>32604.23</v>
      </c>
      <c r="E111" s="258">
        <v>74991.63</v>
      </c>
      <c r="F111" s="142">
        <v>181706</v>
      </c>
      <c r="G111" s="142">
        <v>222348</v>
      </c>
      <c r="H111" s="142">
        <v>260471</v>
      </c>
      <c r="I111" s="258">
        <v>434.61</v>
      </c>
      <c r="J111" s="258">
        <v>704.73</v>
      </c>
      <c r="K111" s="258">
        <v>914.62</v>
      </c>
      <c r="L111" s="258">
        <v>1093.47</v>
      </c>
      <c r="M111" s="258">
        <v>1237.1</v>
      </c>
      <c r="N111" s="258">
        <v>1316.11</v>
      </c>
      <c r="O111" s="258">
        <v>1428.56</v>
      </c>
      <c r="P111" s="258">
        <v>1559.48</v>
      </c>
      <c r="Q111" s="258">
        <v>1679.72</v>
      </c>
      <c r="R111" s="258">
        <v>1807.08</v>
      </c>
      <c r="S111" s="258">
        <v>1934.76</v>
      </c>
      <c r="T111" s="258">
        <v>2125.36</v>
      </c>
      <c r="U111" s="258">
        <v>2250.88</v>
      </c>
      <c r="V111" s="228">
        <v>2376.43</v>
      </c>
    </row>
    <row r="112" spans="1:22" ht="25.5">
      <c r="A112" s="139" t="s">
        <v>1011</v>
      </c>
      <c r="B112" s="176">
        <v>412.21</v>
      </c>
      <c r="C112" s="258">
        <v>10829.2</v>
      </c>
      <c r="D112" s="258">
        <v>86742.29</v>
      </c>
      <c r="E112" s="258">
        <v>181283.56</v>
      </c>
      <c r="F112" s="142">
        <v>352061</v>
      </c>
      <c r="G112" s="142">
        <v>387473</v>
      </c>
      <c r="H112" s="142">
        <v>445391</v>
      </c>
      <c r="I112" s="258">
        <v>1021.72</v>
      </c>
      <c r="J112" s="258">
        <v>1486.86</v>
      </c>
      <c r="K112" s="258">
        <v>1838.87</v>
      </c>
      <c r="L112" s="258">
        <v>2098.8</v>
      </c>
      <c r="M112" s="258">
        <v>2274.84</v>
      </c>
      <c r="N112" s="258">
        <v>2338.61</v>
      </c>
      <c r="O112" s="258">
        <v>2490.72</v>
      </c>
      <c r="P112" s="258">
        <v>2685.49</v>
      </c>
      <c r="Q112" s="258">
        <v>2931.9</v>
      </c>
      <c r="R112" s="258">
        <v>3195.31</v>
      </c>
      <c r="S112" s="258">
        <v>3502.05</v>
      </c>
      <c r="T112" s="258">
        <v>3809.53</v>
      </c>
      <c r="U112" s="258">
        <v>4091.76</v>
      </c>
      <c r="V112" s="228">
        <v>4386.52</v>
      </c>
    </row>
    <row r="113" spans="1:22" ht="25.5">
      <c r="A113" s="139" t="s">
        <v>588</v>
      </c>
      <c r="B113" s="176">
        <v>187.92</v>
      </c>
      <c r="C113" s="258">
        <v>5000</v>
      </c>
      <c r="D113" s="258">
        <v>24437.23</v>
      </c>
      <c r="E113" s="258">
        <v>52195.64</v>
      </c>
      <c r="F113" s="142">
        <v>119280</v>
      </c>
      <c r="G113" s="142">
        <v>149050</v>
      </c>
      <c r="H113" s="142">
        <v>252229</v>
      </c>
      <c r="I113" s="258">
        <v>468.51</v>
      </c>
      <c r="J113" s="258">
        <v>804.51</v>
      </c>
      <c r="K113" s="258">
        <v>1040.89</v>
      </c>
      <c r="L113" s="258">
        <v>1246.97</v>
      </c>
      <c r="M113" s="258">
        <v>1438.51</v>
      </c>
      <c r="N113" s="258">
        <v>1488.77</v>
      </c>
      <c r="O113" s="258">
        <v>1602.77</v>
      </c>
      <c r="P113" s="258">
        <v>1700.81</v>
      </c>
      <c r="Q113" s="258">
        <v>1788.36</v>
      </c>
      <c r="R113" s="258">
        <v>1927.82</v>
      </c>
      <c r="S113" s="258">
        <v>2089.2</v>
      </c>
      <c r="T113" s="258">
        <v>2340.73</v>
      </c>
      <c r="U113" s="258">
        <v>2483.88</v>
      </c>
      <c r="V113" s="228">
        <v>2645.83</v>
      </c>
    </row>
    <row r="114" spans="1:22" ht="12.75">
      <c r="A114" s="139" t="s">
        <v>589</v>
      </c>
      <c r="B114" s="176">
        <v>1.73</v>
      </c>
      <c r="C114" s="258">
        <v>22.6</v>
      </c>
      <c r="D114" s="258">
        <v>217.43</v>
      </c>
      <c r="E114" s="258">
        <v>802.1</v>
      </c>
      <c r="F114" s="142">
        <v>2221</v>
      </c>
      <c r="G114" s="142">
        <v>2436</v>
      </c>
      <c r="H114" s="142">
        <v>2594</v>
      </c>
      <c r="I114" s="258">
        <v>5.86</v>
      </c>
      <c r="J114" s="258">
        <v>8.19</v>
      </c>
      <c r="K114" s="258">
        <v>8.23</v>
      </c>
      <c r="L114" s="258">
        <v>8.44</v>
      </c>
      <c r="M114" s="258">
        <v>9.06</v>
      </c>
      <c r="N114" s="258">
        <v>8.73</v>
      </c>
      <c r="O114" s="258">
        <v>9.06</v>
      </c>
      <c r="P114" s="258">
        <v>9.52</v>
      </c>
      <c r="Q114" s="258">
        <v>10.02</v>
      </c>
      <c r="R114" s="258">
        <v>11.23</v>
      </c>
      <c r="S114" s="258">
        <v>13.85</v>
      </c>
      <c r="T114" s="258">
        <v>16.36</v>
      </c>
      <c r="U114" s="258">
        <v>17.03</v>
      </c>
      <c r="V114" s="228">
        <v>18.32</v>
      </c>
    </row>
    <row r="115" spans="1:22" ht="12.75">
      <c r="A115" s="139" t="s">
        <v>590</v>
      </c>
      <c r="B115" s="176">
        <v>7.78</v>
      </c>
      <c r="C115" s="258">
        <v>111.3</v>
      </c>
      <c r="D115" s="258">
        <v>650.2</v>
      </c>
      <c r="E115" s="258">
        <v>2772.05</v>
      </c>
      <c r="F115" s="142">
        <v>8858</v>
      </c>
      <c r="G115" s="142">
        <v>10451</v>
      </c>
      <c r="H115" s="142">
        <v>11860</v>
      </c>
      <c r="I115" s="258">
        <v>26.1</v>
      </c>
      <c r="J115" s="258">
        <v>35.91</v>
      </c>
      <c r="K115" s="258">
        <v>38.67</v>
      </c>
      <c r="L115" s="258">
        <v>42.65</v>
      </c>
      <c r="M115" s="258">
        <v>45.86</v>
      </c>
      <c r="N115" s="258">
        <v>43.59</v>
      </c>
      <c r="O115" s="258">
        <v>48.08</v>
      </c>
      <c r="P115" s="258">
        <v>53.01</v>
      </c>
      <c r="Q115" s="258">
        <v>56.67</v>
      </c>
      <c r="R115" s="258">
        <v>60.92</v>
      </c>
      <c r="S115" s="258">
        <v>67.57</v>
      </c>
      <c r="T115" s="258">
        <v>79.36</v>
      </c>
      <c r="U115" s="258">
        <v>82.17</v>
      </c>
      <c r="V115" s="228">
        <v>87.84</v>
      </c>
    </row>
    <row r="116" spans="1:22" ht="25.5">
      <c r="A116" s="139" t="s">
        <v>591</v>
      </c>
      <c r="B116" s="176">
        <v>2.76</v>
      </c>
      <c r="C116" s="258">
        <v>84.5</v>
      </c>
      <c r="D116" s="258">
        <v>299.35</v>
      </c>
      <c r="E116" s="258">
        <v>542.87</v>
      </c>
      <c r="F116" s="142">
        <v>1488</v>
      </c>
      <c r="G116" s="142">
        <v>1627</v>
      </c>
      <c r="H116" s="142">
        <v>1920</v>
      </c>
      <c r="I116" s="258">
        <v>5.18</v>
      </c>
      <c r="J116" s="258">
        <v>6.18</v>
      </c>
      <c r="K116" s="258">
        <v>6.48</v>
      </c>
      <c r="L116" s="258">
        <v>6.78</v>
      </c>
      <c r="M116" s="258">
        <v>7.15</v>
      </c>
      <c r="N116" s="258">
        <v>7.57</v>
      </c>
      <c r="O116" s="258">
        <v>7.95</v>
      </c>
      <c r="P116" s="258">
        <v>8.45</v>
      </c>
      <c r="Q116" s="258">
        <v>9.15</v>
      </c>
      <c r="R116" s="258">
        <v>10</v>
      </c>
      <c r="S116" s="258">
        <v>11.87</v>
      </c>
      <c r="T116" s="258">
        <v>14.5</v>
      </c>
      <c r="U116" s="258">
        <v>17.74</v>
      </c>
      <c r="V116" s="228">
        <v>22.13</v>
      </c>
    </row>
    <row r="117" spans="1:22" ht="15.75">
      <c r="A117" s="139" t="s">
        <v>440</v>
      </c>
      <c r="B117" s="176">
        <v>757.34</v>
      </c>
      <c r="C117" s="258">
        <v>3889.1</v>
      </c>
      <c r="D117" s="258">
        <v>18597.71</v>
      </c>
      <c r="E117" s="258">
        <v>28626.45</v>
      </c>
      <c r="F117" s="142">
        <v>53019</v>
      </c>
      <c r="G117" s="142">
        <v>60340</v>
      </c>
      <c r="H117" s="142">
        <v>59292</v>
      </c>
      <c r="I117" s="258">
        <v>128.26</v>
      </c>
      <c r="J117" s="258">
        <v>184.56</v>
      </c>
      <c r="K117" s="258">
        <v>216.69</v>
      </c>
      <c r="L117" s="258">
        <v>247.95</v>
      </c>
      <c r="M117" s="258">
        <v>269.03</v>
      </c>
      <c r="N117" s="258">
        <v>274.71</v>
      </c>
      <c r="O117" s="258">
        <v>297.15</v>
      </c>
      <c r="P117" s="258">
        <v>317</v>
      </c>
      <c r="Q117" s="258">
        <v>351.18</v>
      </c>
      <c r="R117" s="258">
        <v>382.34</v>
      </c>
      <c r="S117" s="258">
        <v>431.41</v>
      </c>
      <c r="T117" s="258">
        <v>507.35</v>
      </c>
      <c r="U117" s="258">
        <v>569.46</v>
      </c>
      <c r="V117" s="228">
        <v>547.25</v>
      </c>
    </row>
    <row r="118" spans="1:22" ht="12.75">
      <c r="A118" s="139" t="s">
        <v>470</v>
      </c>
      <c r="B118" s="176">
        <v>328.53</v>
      </c>
      <c r="C118" s="258">
        <v>9490.1</v>
      </c>
      <c r="D118" s="258">
        <v>50675.81</v>
      </c>
      <c r="E118" s="258">
        <v>130837.59</v>
      </c>
      <c r="F118" s="142">
        <v>396560</v>
      </c>
      <c r="G118" s="142">
        <v>558486</v>
      </c>
      <c r="H118" s="142">
        <v>674852</v>
      </c>
      <c r="I118" s="258">
        <v>1768.79</v>
      </c>
      <c r="J118" s="258">
        <v>2161.36</v>
      </c>
      <c r="K118" s="258">
        <v>2304.05</v>
      </c>
      <c r="L118" s="258">
        <v>2439.66</v>
      </c>
      <c r="M118" s="258">
        <v>2565.11</v>
      </c>
      <c r="N118" s="258">
        <v>2492.75</v>
      </c>
      <c r="O118" s="258">
        <v>2521.73</v>
      </c>
      <c r="P118" s="258">
        <v>2633.16</v>
      </c>
      <c r="Q118" s="258">
        <v>2768.99</v>
      </c>
      <c r="R118" s="258">
        <v>2854.43</v>
      </c>
      <c r="S118" s="258">
        <v>3085.34</v>
      </c>
      <c r="T118" s="258">
        <v>3556.75</v>
      </c>
      <c r="U118" s="258">
        <v>3586.8</v>
      </c>
      <c r="V118" s="228">
        <v>3801.8</v>
      </c>
    </row>
    <row r="119" spans="1:22" ht="12.75">
      <c r="A119" s="139" t="s">
        <v>471</v>
      </c>
      <c r="B119" s="176">
        <v>378</v>
      </c>
      <c r="C119" s="258">
        <v>8593.5</v>
      </c>
      <c r="D119" s="258">
        <v>63986.81</v>
      </c>
      <c r="E119" s="258">
        <v>168862.01</v>
      </c>
      <c r="F119" s="142">
        <v>469798</v>
      </c>
      <c r="G119" s="142">
        <v>647535</v>
      </c>
      <c r="H119" s="142">
        <v>759546</v>
      </c>
      <c r="I119" s="258">
        <v>927.87</v>
      </c>
      <c r="J119" s="258">
        <v>1631.98</v>
      </c>
      <c r="K119" s="258">
        <v>2044.32</v>
      </c>
      <c r="L119" s="258">
        <v>2295.39</v>
      </c>
      <c r="M119" s="258">
        <v>2433.53</v>
      </c>
      <c r="N119" s="258">
        <v>2440.99</v>
      </c>
      <c r="O119" s="258">
        <v>2524.27</v>
      </c>
      <c r="P119" s="258">
        <v>2808.98</v>
      </c>
      <c r="Q119" s="258">
        <v>3129.57</v>
      </c>
      <c r="R119" s="258">
        <v>3380.09</v>
      </c>
      <c r="S119" s="258">
        <v>3777.47</v>
      </c>
      <c r="T119" s="258">
        <v>4739.9</v>
      </c>
      <c r="U119" s="258">
        <v>5211.11</v>
      </c>
      <c r="V119" s="228">
        <v>5723.32</v>
      </c>
    </row>
    <row r="120" spans="1:22" ht="12.75">
      <c r="A120" s="139" t="s">
        <v>472</v>
      </c>
      <c r="B120" s="176">
        <v>2161</v>
      </c>
      <c r="C120" s="258">
        <v>75721.2</v>
      </c>
      <c r="D120" s="258">
        <v>401573.97</v>
      </c>
      <c r="E120" s="258">
        <v>998803.75</v>
      </c>
      <c r="F120" s="142">
        <v>1808916</v>
      </c>
      <c r="G120" s="142">
        <v>1990745</v>
      </c>
      <c r="H120" s="142">
        <v>2148881</v>
      </c>
      <c r="I120" s="258">
        <v>5622.84</v>
      </c>
      <c r="J120" s="258">
        <v>6148.16</v>
      </c>
      <c r="K120" s="258">
        <v>6656.92</v>
      </c>
      <c r="L120" s="258">
        <v>7811.84</v>
      </c>
      <c r="M120" s="258">
        <v>8166.64</v>
      </c>
      <c r="N120" s="258">
        <v>7914.32</v>
      </c>
      <c r="O120" s="258">
        <v>7728.89</v>
      </c>
      <c r="P120" s="258">
        <v>7601.63</v>
      </c>
      <c r="Q120" s="258">
        <v>7794.71</v>
      </c>
      <c r="R120" s="258">
        <v>7667.66</v>
      </c>
      <c r="S120" s="258">
        <v>8049.8</v>
      </c>
      <c r="T120" s="258">
        <v>10563.54</v>
      </c>
      <c r="U120" s="258">
        <v>11400.39</v>
      </c>
      <c r="V120" s="228">
        <v>13554.47</v>
      </c>
    </row>
    <row r="121" spans="1:22" ht="18.75">
      <c r="A121" s="139" t="s">
        <v>473</v>
      </c>
      <c r="B121" s="353" t="s">
        <v>834</v>
      </c>
      <c r="C121" s="353" t="s">
        <v>1783</v>
      </c>
      <c r="D121" s="353" t="s">
        <v>1783</v>
      </c>
      <c r="E121" s="258">
        <v>31986.77</v>
      </c>
      <c r="F121" s="142">
        <v>99732</v>
      </c>
      <c r="G121" s="142">
        <v>118529</v>
      </c>
      <c r="H121" s="142">
        <v>126831</v>
      </c>
      <c r="I121" s="258">
        <v>139.32</v>
      </c>
      <c r="J121" s="258">
        <v>213.93</v>
      </c>
      <c r="K121" s="258">
        <v>269.5</v>
      </c>
      <c r="L121" s="258">
        <v>335.63</v>
      </c>
      <c r="M121" s="258">
        <v>398.32</v>
      </c>
      <c r="N121" s="258">
        <v>460.27</v>
      </c>
      <c r="O121" s="258">
        <v>508.15</v>
      </c>
      <c r="P121" s="258">
        <v>646.24</v>
      </c>
      <c r="Q121" s="258">
        <v>734.86</v>
      </c>
      <c r="R121" s="258">
        <v>913.71</v>
      </c>
      <c r="S121" s="258">
        <v>1142.04</v>
      </c>
      <c r="T121" s="258">
        <v>1144.83</v>
      </c>
      <c r="U121" s="258">
        <v>1154.66</v>
      </c>
      <c r="V121" s="228">
        <v>1232.19</v>
      </c>
    </row>
    <row r="122" spans="1:22" ht="12.75">
      <c r="A122" s="139" t="s">
        <v>474</v>
      </c>
      <c r="B122" s="176">
        <v>224.25</v>
      </c>
      <c r="C122" s="258">
        <v>7491.1</v>
      </c>
      <c r="D122" s="258">
        <v>94244</v>
      </c>
      <c r="E122" s="258">
        <v>280547.25</v>
      </c>
      <c r="F122" s="142">
        <v>738304</v>
      </c>
      <c r="G122" s="142">
        <v>897599</v>
      </c>
      <c r="H122" s="142">
        <v>1004603</v>
      </c>
      <c r="I122" s="258">
        <v>1100.67</v>
      </c>
      <c r="J122" s="258">
        <v>1515.78</v>
      </c>
      <c r="K122" s="258">
        <v>2196.75</v>
      </c>
      <c r="L122" s="258">
        <v>2876.98</v>
      </c>
      <c r="M122" s="258">
        <v>3583.47</v>
      </c>
      <c r="N122" s="258">
        <v>3919.92</v>
      </c>
      <c r="O122" s="258">
        <v>4437.67</v>
      </c>
      <c r="P122" s="258">
        <v>4944.73</v>
      </c>
      <c r="Q122" s="258">
        <v>5998.6</v>
      </c>
      <c r="R122" s="258">
        <v>8292.2</v>
      </c>
      <c r="S122" s="258">
        <v>9853.44</v>
      </c>
      <c r="T122" s="258">
        <v>8910.11</v>
      </c>
      <c r="U122" s="258">
        <v>9050.07</v>
      </c>
      <c r="V122" s="228">
        <v>9646.75</v>
      </c>
    </row>
    <row r="123" spans="1:22" ht="15.75">
      <c r="A123" s="139" t="s">
        <v>475</v>
      </c>
      <c r="B123" s="353" t="s">
        <v>834</v>
      </c>
      <c r="C123" s="353" t="s">
        <v>1783</v>
      </c>
      <c r="D123" s="353" t="s">
        <v>1783</v>
      </c>
      <c r="E123" s="258">
        <v>17314.14</v>
      </c>
      <c r="F123" s="142">
        <v>45899</v>
      </c>
      <c r="G123" s="142">
        <v>50153</v>
      </c>
      <c r="H123" s="142">
        <v>50943</v>
      </c>
      <c r="I123" s="258">
        <v>94.84</v>
      </c>
      <c r="J123" s="258">
        <v>121.82</v>
      </c>
      <c r="K123" s="258">
        <v>136.02</v>
      </c>
      <c r="L123" s="258">
        <v>147.03</v>
      </c>
      <c r="M123" s="258">
        <v>156.94</v>
      </c>
      <c r="N123" s="258">
        <v>164.09</v>
      </c>
      <c r="O123" s="258">
        <v>173.89</v>
      </c>
      <c r="P123" s="258">
        <v>188.47</v>
      </c>
      <c r="Q123" s="258">
        <v>198.66</v>
      </c>
      <c r="R123" s="258">
        <v>211.64</v>
      </c>
      <c r="S123" s="258">
        <v>242.56</v>
      </c>
      <c r="T123" s="258">
        <v>289.31</v>
      </c>
      <c r="U123" s="258">
        <v>299.74</v>
      </c>
      <c r="V123" s="228">
        <v>327.47</v>
      </c>
    </row>
    <row r="124" spans="1:22" ht="15.75">
      <c r="A124" s="139" t="s">
        <v>1886</v>
      </c>
      <c r="B124" s="353" t="s">
        <v>834</v>
      </c>
      <c r="C124" s="353" t="s">
        <v>1783</v>
      </c>
      <c r="D124" s="353" t="s">
        <v>1783</v>
      </c>
      <c r="E124" s="258">
        <v>77646.27</v>
      </c>
      <c r="F124" s="142">
        <v>142340</v>
      </c>
      <c r="G124" s="142">
        <v>147568</v>
      </c>
      <c r="H124" s="142">
        <v>146804</v>
      </c>
      <c r="I124" s="258">
        <v>242.66</v>
      </c>
      <c r="J124" s="258">
        <v>348.28</v>
      </c>
      <c r="K124" s="258">
        <v>389.92</v>
      </c>
      <c r="L124" s="258">
        <v>417.61</v>
      </c>
      <c r="M124" s="258">
        <v>446.92</v>
      </c>
      <c r="N124" s="258">
        <v>484.73</v>
      </c>
      <c r="O124" s="258">
        <v>509.79</v>
      </c>
      <c r="P124" s="258">
        <v>545.42</v>
      </c>
      <c r="Q124" s="258">
        <v>663.28</v>
      </c>
      <c r="R124" s="258">
        <v>769.63</v>
      </c>
      <c r="S124" s="258">
        <v>965.29</v>
      </c>
      <c r="T124" s="258">
        <v>1262.5</v>
      </c>
      <c r="U124" s="258">
        <v>1483.66</v>
      </c>
      <c r="V124" s="228">
        <v>1914.56</v>
      </c>
    </row>
    <row r="125" spans="1:22" ht="28.5">
      <c r="A125" s="139" t="s">
        <v>1483</v>
      </c>
      <c r="B125" s="176">
        <v>0.51</v>
      </c>
      <c r="C125" s="74">
        <v>27.8</v>
      </c>
      <c r="D125" s="74">
        <v>175.59</v>
      </c>
      <c r="E125" s="74">
        <v>595.76</v>
      </c>
      <c r="F125" s="11">
        <v>1681</v>
      </c>
      <c r="G125" s="11">
        <v>1805</v>
      </c>
      <c r="H125" s="142">
        <v>1827</v>
      </c>
      <c r="I125" s="258">
        <v>1.96</v>
      </c>
      <c r="J125" s="258">
        <v>5.75</v>
      </c>
      <c r="K125" s="258">
        <v>7.35</v>
      </c>
      <c r="L125" s="258">
        <v>6.52</v>
      </c>
      <c r="M125" s="258">
        <v>7.58</v>
      </c>
      <c r="N125" s="258">
        <v>9.06</v>
      </c>
      <c r="O125" s="258">
        <v>12.46</v>
      </c>
      <c r="P125" s="258">
        <v>14.32</v>
      </c>
      <c r="Q125" s="258">
        <v>15.75</v>
      </c>
      <c r="R125" s="258">
        <v>17.01</v>
      </c>
      <c r="S125" s="258">
        <v>17.41</v>
      </c>
      <c r="T125" s="258">
        <v>19.16</v>
      </c>
      <c r="U125" s="258">
        <v>20.09</v>
      </c>
      <c r="V125" s="228">
        <v>24.65</v>
      </c>
    </row>
    <row r="126" spans="1:22" ht="15.75">
      <c r="A126" s="139" t="s">
        <v>1484</v>
      </c>
      <c r="B126" s="353" t="s">
        <v>834</v>
      </c>
      <c r="C126" s="353" t="s">
        <v>1783</v>
      </c>
      <c r="D126" s="353" t="s">
        <v>1783</v>
      </c>
      <c r="E126" s="353" t="s">
        <v>1783</v>
      </c>
      <c r="F126" s="353" t="s">
        <v>1783</v>
      </c>
      <c r="G126" s="353" t="s">
        <v>1783</v>
      </c>
      <c r="H126" s="142">
        <v>2623</v>
      </c>
      <c r="I126" s="258">
        <v>3.63</v>
      </c>
      <c r="J126" s="258">
        <v>4.08</v>
      </c>
      <c r="K126" s="258">
        <v>5.42</v>
      </c>
      <c r="L126" s="258">
        <v>5.17</v>
      </c>
      <c r="M126" s="258">
        <v>5.45</v>
      </c>
      <c r="N126" s="258">
        <v>5.49</v>
      </c>
      <c r="O126" s="258">
        <v>7.63</v>
      </c>
      <c r="P126" s="258">
        <v>7.61</v>
      </c>
      <c r="Q126" s="258">
        <v>7.68</v>
      </c>
      <c r="R126" s="258">
        <v>7.52</v>
      </c>
      <c r="S126" s="258">
        <v>10.56</v>
      </c>
      <c r="T126" s="258">
        <v>9.4</v>
      </c>
      <c r="U126" s="258">
        <v>8.72</v>
      </c>
      <c r="V126" s="228">
        <v>9.04</v>
      </c>
    </row>
    <row r="127" spans="1:22" ht="28.5" customHeight="1">
      <c r="A127" s="139" t="s">
        <v>1631</v>
      </c>
      <c r="B127" s="353" t="s">
        <v>834</v>
      </c>
      <c r="C127" s="353" t="s">
        <v>1783</v>
      </c>
      <c r="D127" s="353" t="s">
        <v>1783</v>
      </c>
      <c r="E127" s="258">
        <v>549.84</v>
      </c>
      <c r="F127" s="142">
        <v>1037</v>
      </c>
      <c r="G127" s="142">
        <v>1209</v>
      </c>
      <c r="H127" s="142">
        <v>1204</v>
      </c>
      <c r="I127" s="258">
        <v>1.72</v>
      </c>
      <c r="J127" s="258">
        <v>2.55</v>
      </c>
      <c r="K127" s="258">
        <v>2.57</v>
      </c>
      <c r="L127" s="258">
        <v>2.35</v>
      </c>
      <c r="M127" s="258">
        <v>2.41</v>
      </c>
      <c r="N127" s="258">
        <v>2.5</v>
      </c>
      <c r="O127" s="258">
        <v>2.38</v>
      </c>
      <c r="P127" s="258">
        <v>2.82</v>
      </c>
      <c r="Q127" s="258">
        <v>2.96</v>
      </c>
      <c r="R127" s="258">
        <v>2.83</v>
      </c>
      <c r="S127" s="258">
        <v>3.51</v>
      </c>
      <c r="T127" s="258">
        <v>5.25</v>
      </c>
      <c r="U127" s="258">
        <v>5</v>
      </c>
      <c r="V127" s="228">
        <v>5.14</v>
      </c>
    </row>
    <row r="128" spans="1:22" ht="27" customHeight="1">
      <c r="A128" s="139" t="s">
        <v>1632</v>
      </c>
      <c r="B128" s="176">
        <v>0.5</v>
      </c>
      <c r="C128" s="258">
        <v>0.85</v>
      </c>
      <c r="D128" s="258">
        <v>112</v>
      </c>
      <c r="E128" s="258">
        <v>437.21</v>
      </c>
      <c r="F128" s="142">
        <v>864</v>
      </c>
      <c r="G128" s="142">
        <v>996</v>
      </c>
      <c r="H128" s="142">
        <v>991</v>
      </c>
      <c r="I128" s="258">
        <v>1.3</v>
      </c>
      <c r="J128" s="258">
        <v>1.62</v>
      </c>
      <c r="K128" s="258">
        <v>1.58</v>
      </c>
      <c r="L128" s="258">
        <v>1.47</v>
      </c>
      <c r="M128" s="258">
        <v>1.48</v>
      </c>
      <c r="N128" s="258">
        <v>1.56</v>
      </c>
      <c r="O128" s="258">
        <v>1.52</v>
      </c>
      <c r="P128" s="258">
        <v>1.81</v>
      </c>
      <c r="Q128" s="258">
        <v>2</v>
      </c>
      <c r="R128" s="258">
        <v>2.02</v>
      </c>
      <c r="S128" s="258">
        <v>2.51</v>
      </c>
      <c r="T128" s="258">
        <v>4.38</v>
      </c>
      <c r="U128" s="258">
        <v>4.54</v>
      </c>
      <c r="V128" s="228">
        <v>3.57</v>
      </c>
    </row>
    <row r="129" spans="1:4" ht="63.75">
      <c r="A129" s="27" t="s">
        <v>628</v>
      </c>
      <c r="D129" s="163"/>
    </row>
    <row r="130" spans="1:22" ht="15.75" customHeight="1">
      <c r="A130" s="139" t="s">
        <v>629</v>
      </c>
      <c r="B130" s="258">
        <v>4.75</v>
      </c>
      <c r="C130" s="258">
        <v>92.17</v>
      </c>
      <c r="D130" s="258">
        <v>1683</v>
      </c>
      <c r="E130" s="258">
        <v>5498.27</v>
      </c>
      <c r="F130" s="142">
        <v>11532</v>
      </c>
      <c r="G130" s="142">
        <v>15024</v>
      </c>
      <c r="H130" s="142">
        <v>17168</v>
      </c>
      <c r="I130" s="258">
        <v>21.15</v>
      </c>
      <c r="J130" s="258">
        <v>28.7</v>
      </c>
      <c r="K130" s="258">
        <v>36.42</v>
      </c>
      <c r="L130" s="258">
        <v>45.1</v>
      </c>
      <c r="M130" s="258">
        <v>56.28</v>
      </c>
      <c r="N130" s="258">
        <v>66.96</v>
      </c>
      <c r="O130" s="258">
        <v>79.6</v>
      </c>
      <c r="P130" s="258">
        <v>93.12</v>
      </c>
      <c r="Q130" s="258">
        <v>105.53</v>
      </c>
      <c r="R130" s="258">
        <v>121.67</v>
      </c>
      <c r="S130" s="258">
        <v>145.52</v>
      </c>
      <c r="T130" s="258">
        <v>166.34</v>
      </c>
      <c r="U130" s="354" t="s">
        <v>2103</v>
      </c>
      <c r="V130" s="228">
        <v>212.25</v>
      </c>
    </row>
    <row r="131" spans="1:22" ht="28.5">
      <c r="A131" s="139" t="s">
        <v>626</v>
      </c>
      <c r="B131" s="258">
        <v>49.91</v>
      </c>
      <c r="C131" s="74" t="s">
        <v>630</v>
      </c>
      <c r="D131" s="74">
        <v>13486</v>
      </c>
      <c r="E131" s="258">
        <v>37205.48</v>
      </c>
      <c r="F131" s="142">
        <v>68702</v>
      </c>
      <c r="G131" s="142">
        <v>85158</v>
      </c>
      <c r="H131" s="142">
        <v>73740</v>
      </c>
      <c r="I131" s="258">
        <v>84.07</v>
      </c>
      <c r="J131" s="258">
        <v>112.8</v>
      </c>
      <c r="K131" s="258">
        <v>137.11</v>
      </c>
      <c r="L131" s="258">
        <v>179.32</v>
      </c>
      <c r="M131" s="258">
        <v>223.72</v>
      </c>
      <c r="N131" s="258">
        <v>259.22</v>
      </c>
      <c r="O131" s="258">
        <v>300.38</v>
      </c>
      <c r="P131" s="258">
        <v>339.3</v>
      </c>
      <c r="Q131" s="258">
        <v>377.33</v>
      </c>
      <c r="R131" s="258">
        <v>538.54</v>
      </c>
      <c r="S131" s="258">
        <v>614.37</v>
      </c>
      <c r="T131" s="258">
        <v>699.5</v>
      </c>
      <c r="U131" s="354" t="s">
        <v>2104</v>
      </c>
      <c r="V131" s="228">
        <v>804.07</v>
      </c>
    </row>
    <row r="132" spans="1:22" ht="28.5">
      <c r="A132" s="139" t="s">
        <v>627</v>
      </c>
      <c r="B132" s="258">
        <v>106.92</v>
      </c>
      <c r="C132" s="258">
        <v>3333</v>
      </c>
      <c r="D132" s="258">
        <v>43594</v>
      </c>
      <c r="E132" s="258">
        <v>96296.85</v>
      </c>
      <c r="F132" s="142">
        <v>211722</v>
      </c>
      <c r="G132" s="142">
        <v>258477</v>
      </c>
      <c r="H132" s="142">
        <v>88855</v>
      </c>
      <c r="I132" s="258">
        <v>109.52</v>
      </c>
      <c r="J132" s="258">
        <v>139.36</v>
      </c>
      <c r="K132" s="258">
        <v>167.26</v>
      </c>
      <c r="L132" s="258">
        <v>196.33</v>
      </c>
      <c r="M132" s="258">
        <v>233.97</v>
      </c>
      <c r="N132" s="258">
        <v>264.68</v>
      </c>
      <c r="O132" s="258">
        <v>304.06</v>
      </c>
      <c r="P132" s="258">
        <v>372.7</v>
      </c>
      <c r="Q132" s="258">
        <v>412.73</v>
      </c>
      <c r="R132" s="258">
        <v>499.8</v>
      </c>
      <c r="S132" s="258">
        <v>599.53</v>
      </c>
      <c r="T132" s="258">
        <v>917.52</v>
      </c>
      <c r="U132" s="354" t="s">
        <v>2105</v>
      </c>
      <c r="V132" s="228">
        <v>1124.14</v>
      </c>
    </row>
    <row r="133" spans="1:22" ht="28.5">
      <c r="A133" s="139" t="s">
        <v>1752</v>
      </c>
      <c r="B133" s="258">
        <v>9.85</v>
      </c>
      <c r="C133" s="258">
        <v>213.2</v>
      </c>
      <c r="D133" s="258">
        <v>3964</v>
      </c>
      <c r="E133" s="258">
        <v>13122.51</v>
      </c>
      <c r="F133" s="142">
        <v>31882</v>
      </c>
      <c r="G133" s="142">
        <v>45357</v>
      </c>
      <c r="H133" s="142">
        <v>53480</v>
      </c>
      <c r="I133" s="258">
        <v>67.93</v>
      </c>
      <c r="J133" s="258">
        <v>95.49</v>
      </c>
      <c r="K133" s="258">
        <v>121.2</v>
      </c>
      <c r="L133" s="258">
        <v>148.5</v>
      </c>
      <c r="M133" s="258">
        <v>183.16</v>
      </c>
      <c r="N133" s="258">
        <v>219.77</v>
      </c>
      <c r="O133" s="258">
        <v>254.94</v>
      </c>
      <c r="P133" s="258">
        <v>292.67</v>
      </c>
      <c r="Q133" s="258">
        <v>337.72</v>
      </c>
      <c r="R133" s="258">
        <v>386.81</v>
      </c>
      <c r="S133" s="258">
        <v>459.56</v>
      </c>
      <c r="T133" s="258">
        <v>520.34</v>
      </c>
      <c r="U133" s="354" t="s">
        <v>2106</v>
      </c>
      <c r="V133" s="228">
        <v>692.4</v>
      </c>
    </row>
    <row r="134" spans="1:22" ht="28.5">
      <c r="A134" s="139" t="s">
        <v>1753</v>
      </c>
      <c r="B134" s="258">
        <v>0.84</v>
      </c>
      <c r="C134" s="258">
        <v>22.62</v>
      </c>
      <c r="D134" s="258">
        <v>308</v>
      </c>
      <c r="E134" s="258">
        <v>1344.91</v>
      </c>
      <c r="F134" s="142">
        <v>3320</v>
      </c>
      <c r="G134" s="142">
        <v>4995</v>
      </c>
      <c r="H134" s="142">
        <v>5725</v>
      </c>
      <c r="I134" s="258">
        <v>6.76</v>
      </c>
      <c r="J134" s="258">
        <v>8.25</v>
      </c>
      <c r="K134" s="258">
        <v>10.32</v>
      </c>
      <c r="L134" s="258">
        <v>13.13</v>
      </c>
      <c r="M134" s="258">
        <v>16.53</v>
      </c>
      <c r="N134" s="258">
        <v>19.3</v>
      </c>
      <c r="O134" s="258">
        <v>22.59</v>
      </c>
      <c r="P134" s="258">
        <v>26.95</v>
      </c>
      <c r="Q134" s="258">
        <v>31.5</v>
      </c>
      <c r="R134" s="258">
        <v>38.15</v>
      </c>
      <c r="S134" s="258">
        <v>47.29</v>
      </c>
      <c r="T134" s="258">
        <v>54.18</v>
      </c>
      <c r="U134" s="354" t="s">
        <v>2107</v>
      </c>
      <c r="V134" s="228">
        <v>68.47</v>
      </c>
    </row>
    <row r="135" spans="1:22" ht="21" customHeight="1">
      <c r="A135" s="139" t="s">
        <v>1756</v>
      </c>
      <c r="B135" s="258">
        <v>10.21</v>
      </c>
      <c r="C135" s="258">
        <v>137.21</v>
      </c>
      <c r="D135" s="258">
        <v>2684</v>
      </c>
      <c r="E135" s="258">
        <v>11169.7</v>
      </c>
      <c r="F135" s="142">
        <v>29269</v>
      </c>
      <c r="G135" s="142">
        <v>41229</v>
      </c>
      <c r="H135" s="142">
        <v>28764</v>
      </c>
      <c r="I135" s="258">
        <v>33.48</v>
      </c>
      <c r="J135" s="258">
        <v>40.95</v>
      </c>
      <c r="K135" s="258">
        <v>51.72</v>
      </c>
      <c r="L135" s="258">
        <v>68.17</v>
      </c>
      <c r="M135" s="258">
        <v>84.83</v>
      </c>
      <c r="N135" s="258">
        <v>100.01</v>
      </c>
      <c r="O135" s="258">
        <v>120.12</v>
      </c>
      <c r="P135" s="258">
        <v>143.91</v>
      </c>
      <c r="Q135" s="258">
        <v>167.1</v>
      </c>
      <c r="R135" s="258">
        <v>195.22</v>
      </c>
      <c r="S135" s="258">
        <v>228.59</v>
      </c>
      <c r="T135" s="258">
        <v>251.4</v>
      </c>
      <c r="U135" s="354" t="s">
        <v>2108</v>
      </c>
      <c r="V135" s="228">
        <v>313.9</v>
      </c>
    </row>
    <row r="136" spans="1:22" ht="12.75">
      <c r="A136" s="139" t="s">
        <v>631</v>
      </c>
      <c r="B136" s="258">
        <v>6.85</v>
      </c>
      <c r="C136" s="258">
        <v>95.02</v>
      </c>
      <c r="D136" s="258">
        <v>1746</v>
      </c>
      <c r="E136" s="258">
        <v>7616.46</v>
      </c>
      <c r="F136" s="142">
        <v>18519</v>
      </c>
      <c r="G136" s="142">
        <v>26927</v>
      </c>
      <c r="H136" s="142">
        <v>25810</v>
      </c>
      <c r="I136" s="258">
        <v>30.11</v>
      </c>
      <c r="J136" s="258">
        <v>37.53</v>
      </c>
      <c r="K136" s="258">
        <v>45.98</v>
      </c>
      <c r="L136" s="258">
        <v>59.83</v>
      </c>
      <c r="M136" s="258">
        <v>75.32</v>
      </c>
      <c r="N136" s="258">
        <v>87.45</v>
      </c>
      <c r="O136" s="258">
        <v>103.27</v>
      </c>
      <c r="P136" s="258">
        <v>122.19</v>
      </c>
      <c r="Q136" s="258">
        <v>140.29</v>
      </c>
      <c r="R136" s="258">
        <v>164.15</v>
      </c>
      <c r="S136" s="258">
        <v>190.12</v>
      </c>
      <c r="T136" s="258">
        <v>211.03</v>
      </c>
      <c r="U136" s="354" t="s">
        <v>2109</v>
      </c>
      <c r="V136" s="228">
        <v>278.8</v>
      </c>
    </row>
    <row r="137" spans="1:22" ht="28.5">
      <c r="A137" s="139" t="s">
        <v>1757</v>
      </c>
      <c r="B137" s="258">
        <v>75.15</v>
      </c>
      <c r="C137" s="74" t="s">
        <v>632</v>
      </c>
      <c r="D137" s="258">
        <v>19573</v>
      </c>
      <c r="E137" s="74" t="s">
        <v>633</v>
      </c>
      <c r="F137" s="60">
        <v>229588</v>
      </c>
      <c r="G137" s="60">
        <v>319436</v>
      </c>
      <c r="H137" s="60">
        <v>403599</v>
      </c>
      <c r="I137" s="60">
        <v>464.06</v>
      </c>
      <c r="J137" s="60">
        <v>491.43</v>
      </c>
      <c r="K137" s="60">
        <v>569.3</v>
      </c>
      <c r="L137" s="60">
        <v>705.62</v>
      </c>
      <c r="M137" s="60">
        <v>844.84</v>
      </c>
      <c r="N137" s="60">
        <v>1020.05</v>
      </c>
      <c r="O137" s="60">
        <v>1226.46</v>
      </c>
      <c r="P137" s="60">
        <v>1527.92</v>
      </c>
      <c r="Q137" s="60">
        <v>1881.21</v>
      </c>
      <c r="R137" s="60">
        <v>2207.46</v>
      </c>
      <c r="S137" s="60">
        <v>2689.38</v>
      </c>
      <c r="T137" s="258">
        <v>3385.7</v>
      </c>
      <c r="U137" s="354" t="s">
        <v>2110</v>
      </c>
      <c r="V137" s="228">
        <v>3787.66</v>
      </c>
    </row>
    <row r="138" spans="1:22" ht="25.5">
      <c r="A138" s="139" t="s">
        <v>634</v>
      </c>
      <c r="B138" s="258">
        <v>134.97</v>
      </c>
      <c r="C138" s="258">
        <v>2303.94</v>
      </c>
      <c r="D138" s="258">
        <v>25555</v>
      </c>
      <c r="E138" s="258">
        <v>90539.15</v>
      </c>
      <c r="F138" s="142">
        <v>232382</v>
      </c>
      <c r="G138" s="142">
        <v>311847</v>
      </c>
      <c r="H138" s="142">
        <v>335968</v>
      </c>
      <c r="I138" s="258">
        <v>363.29</v>
      </c>
      <c r="J138" s="258">
        <v>435.5</v>
      </c>
      <c r="K138" s="258">
        <v>525.58</v>
      </c>
      <c r="L138" s="258">
        <v>626.94</v>
      </c>
      <c r="M138" s="258">
        <v>727.05</v>
      </c>
      <c r="N138" s="258">
        <v>829.89</v>
      </c>
      <c r="O138" s="258">
        <v>947.61</v>
      </c>
      <c r="P138" s="258">
        <v>1112.81</v>
      </c>
      <c r="Q138" s="258">
        <v>1298.21</v>
      </c>
      <c r="R138" s="258">
        <v>1476.71</v>
      </c>
      <c r="S138" s="258">
        <v>1730.78</v>
      </c>
      <c r="T138" s="258">
        <v>2054.33</v>
      </c>
      <c r="U138" s="354" t="s">
        <v>2111</v>
      </c>
      <c r="V138" s="228">
        <v>2382.18</v>
      </c>
    </row>
    <row r="139" spans="1:22" ht="28.5">
      <c r="A139" s="139" t="s">
        <v>1774</v>
      </c>
      <c r="B139" s="258">
        <v>0.15</v>
      </c>
      <c r="C139" s="258">
        <v>1.66</v>
      </c>
      <c r="D139" s="258">
        <v>30</v>
      </c>
      <c r="E139" s="258">
        <v>216.5</v>
      </c>
      <c r="F139" s="142">
        <v>656</v>
      </c>
      <c r="G139" s="142">
        <v>1031</v>
      </c>
      <c r="H139" s="142">
        <v>1260</v>
      </c>
      <c r="I139" s="258">
        <v>1.43</v>
      </c>
      <c r="J139" s="258">
        <v>1.98</v>
      </c>
      <c r="K139" s="258">
        <v>2.62</v>
      </c>
      <c r="L139" s="258">
        <v>3.21</v>
      </c>
      <c r="M139" s="258">
        <v>4.24</v>
      </c>
      <c r="N139" s="258">
        <v>4.76</v>
      </c>
      <c r="O139" s="258">
        <v>5.68</v>
      </c>
      <c r="P139" s="258">
        <v>6.58</v>
      </c>
      <c r="Q139" s="258">
        <v>7.65</v>
      </c>
      <c r="R139" s="258">
        <v>8.65</v>
      </c>
      <c r="S139" s="258">
        <v>10.55</v>
      </c>
      <c r="T139" s="258">
        <v>11.55</v>
      </c>
      <c r="U139" s="354" t="s">
        <v>2112</v>
      </c>
      <c r="V139" s="228">
        <v>14.73</v>
      </c>
    </row>
    <row r="140" spans="1:22" ht="12.75">
      <c r="A140" s="139" t="s">
        <v>635</v>
      </c>
      <c r="B140" s="258">
        <v>0.14</v>
      </c>
      <c r="C140" s="258">
        <v>1.49</v>
      </c>
      <c r="D140" s="258">
        <v>15</v>
      </c>
      <c r="E140" s="258">
        <v>213.68</v>
      </c>
      <c r="F140" s="142">
        <v>681</v>
      </c>
      <c r="G140" s="142">
        <v>1057</v>
      </c>
      <c r="H140" s="142">
        <v>1248</v>
      </c>
      <c r="I140" s="258">
        <v>1.43</v>
      </c>
      <c r="J140" s="258">
        <v>1.88</v>
      </c>
      <c r="K140" s="258">
        <v>2.7</v>
      </c>
      <c r="L140" s="258">
        <v>3.29</v>
      </c>
      <c r="M140" s="258">
        <v>4.51</v>
      </c>
      <c r="N140" s="258">
        <v>4.72</v>
      </c>
      <c r="O140" s="258">
        <v>5.61</v>
      </c>
      <c r="P140" s="258">
        <v>6.4</v>
      </c>
      <c r="Q140" s="258">
        <v>7.54</v>
      </c>
      <c r="R140" s="258">
        <v>8.48</v>
      </c>
      <c r="S140" s="258">
        <v>9.96</v>
      </c>
      <c r="T140" s="258">
        <v>11.54</v>
      </c>
      <c r="U140" s="354" t="s">
        <v>2113</v>
      </c>
      <c r="V140" s="228">
        <v>14.38</v>
      </c>
    </row>
    <row r="141" spans="1:22" ht="12.75">
      <c r="A141" s="139" t="s">
        <v>636</v>
      </c>
      <c r="B141" s="258">
        <v>0.14</v>
      </c>
      <c r="C141" s="258">
        <v>1.62</v>
      </c>
      <c r="D141" s="258">
        <v>14</v>
      </c>
      <c r="E141" s="258">
        <v>202.9</v>
      </c>
      <c r="F141" s="142">
        <v>692</v>
      </c>
      <c r="G141" s="142">
        <v>1038</v>
      </c>
      <c r="H141" s="142">
        <v>1258</v>
      </c>
      <c r="I141" s="258">
        <v>1.37</v>
      </c>
      <c r="J141" s="258">
        <v>1.82</v>
      </c>
      <c r="K141" s="258">
        <v>2.58</v>
      </c>
      <c r="L141" s="258">
        <v>3.16</v>
      </c>
      <c r="M141" s="258">
        <v>4.27</v>
      </c>
      <c r="N141" s="258">
        <v>4.63</v>
      </c>
      <c r="O141" s="258">
        <v>5.42</v>
      </c>
      <c r="P141" s="258">
        <v>6.2</v>
      </c>
      <c r="Q141" s="258">
        <v>7.24</v>
      </c>
      <c r="R141" s="258">
        <v>8.23</v>
      </c>
      <c r="S141" s="258">
        <v>9.66</v>
      </c>
      <c r="T141" s="258">
        <v>10.97</v>
      </c>
      <c r="U141" s="354" t="s">
        <v>2114</v>
      </c>
      <c r="V141" s="228">
        <v>13.49</v>
      </c>
    </row>
    <row r="142" spans="1:22" ht="12.75">
      <c r="A142" s="139" t="s">
        <v>244</v>
      </c>
      <c r="B142" s="258">
        <v>0.14</v>
      </c>
      <c r="C142" s="258">
        <v>2.74</v>
      </c>
      <c r="D142" s="258">
        <v>31</v>
      </c>
      <c r="E142" s="258">
        <v>303.29</v>
      </c>
      <c r="F142" s="142">
        <v>1136</v>
      </c>
      <c r="G142" s="142">
        <v>1445</v>
      </c>
      <c r="H142" s="142">
        <v>1652</v>
      </c>
      <c r="I142" s="258">
        <v>2.2</v>
      </c>
      <c r="J142" s="258">
        <v>3.08</v>
      </c>
      <c r="K142" s="258">
        <v>4.31</v>
      </c>
      <c r="L142" s="258">
        <v>4.56</v>
      </c>
      <c r="M142" s="258">
        <v>6.09</v>
      </c>
      <c r="N142" s="258">
        <v>6.13</v>
      </c>
      <c r="O142" s="258">
        <v>7.97</v>
      </c>
      <c r="P142" s="258">
        <v>10.33</v>
      </c>
      <c r="Q142" s="258">
        <v>11.57</v>
      </c>
      <c r="R142" s="258">
        <v>13.05</v>
      </c>
      <c r="S142" s="258">
        <v>14.82</v>
      </c>
      <c r="T142" s="258">
        <v>17.43</v>
      </c>
      <c r="U142" s="354" t="s">
        <v>2115</v>
      </c>
      <c r="V142" s="228">
        <v>24.37</v>
      </c>
    </row>
    <row r="143" spans="1:22" ht="28.5">
      <c r="A143" s="139" t="s">
        <v>1775</v>
      </c>
      <c r="B143" s="258">
        <v>0.09</v>
      </c>
      <c r="C143" s="258">
        <v>1.53</v>
      </c>
      <c r="D143" s="258">
        <v>27</v>
      </c>
      <c r="E143" s="258">
        <v>249.36</v>
      </c>
      <c r="F143" s="142">
        <v>792</v>
      </c>
      <c r="G143" s="142">
        <v>1001</v>
      </c>
      <c r="H143" s="142">
        <v>1075</v>
      </c>
      <c r="I143" s="258">
        <v>1.09</v>
      </c>
      <c r="J143" s="258">
        <v>1.49</v>
      </c>
      <c r="K143" s="258">
        <v>2.18</v>
      </c>
      <c r="L143" s="258">
        <v>3.11</v>
      </c>
      <c r="M143" s="258">
        <v>4.13</v>
      </c>
      <c r="N143" s="258">
        <v>4.72</v>
      </c>
      <c r="O143" s="258">
        <v>5.07</v>
      </c>
      <c r="P143" s="258">
        <v>5.6</v>
      </c>
      <c r="Q143" s="258">
        <v>6.48</v>
      </c>
      <c r="R143" s="258">
        <v>6.49</v>
      </c>
      <c r="S143" s="258">
        <v>7.49</v>
      </c>
      <c r="T143" s="258">
        <v>8.96</v>
      </c>
      <c r="U143" s="354" t="s">
        <v>2116</v>
      </c>
      <c r="V143" s="228">
        <v>11.94</v>
      </c>
    </row>
    <row r="144" spans="1:22" ht="25.5" customHeight="1">
      <c r="A144" s="139" t="s">
        <v>1776</v>
      </c>
      <c r="B144" s="258">
        <v>1.23</v>
      </c>
      <c r="C144" s="258">
        <v>12.66</v>
      </c>
      <c r="D144" s="258">
        <v>184</v>
      </c>
      <c r="E144" s="258">
        <v>1453.89</v>
      </c>
      <c r="F144" s="142">
        <v>3496</v>
      </c>
      <c r="G144" s="142">
        <v>4398</v>
      </c>
      <c r="H144" s="142">
        <v>4457</v>
      </c>
      <c r="I144" s="258">
        <v>7.15</v>
      </c>
      <c r="J144" s="258">
        <v>8.79</v>
      </c>
      <c r="K144" s="258">
        <v>10.35</v>
      </c>
      <c r="L144" s="258">
        <v>13.55</v>
      </c>
      <c r="M144" s="258">
        <v>18.49</v>
      </c>
      <c r="N144" s="258">
        <v>18.45</v>
      </c>
      <c r="O144" s="258">
        <v>21.11</v>
      </c>
      <c r="P144" s="258">
        <v>21.67</v>
      </c>
      <c r="Q144" s="258">
        <v>26.55</v>
      </c>
      <c r="R144" s="258">
        <v>27.85</v>
      </c>
      <c r="S144" s="258">
        <v>33.92</v>
      </c>
      <c r="T144" s="258">
        <v>41.08</v>
      </c>
      <c r="U144" s="354" t="s">
        <v>2117</v>
      </c>
      <c r="V144" s="228">
        <v>64.96</v>
      </c>
    </row>
    <row r="145" spans="1:22" ht="38.25">
      <c r="A145" s="139" t="s">
        <v>2091</v>
      </c>
      <c r="B145" s="258">
        <v>4.75</v>
      </c>
      <c r="C145" s="258">
        <v>76.71</v>
      </c>
      <c r="D145" s="258">
        <v>816</v>
      </c>
      <c r="E145" s="258">
        <v>3868.08</v>
      </c>
      <c r="F145" s="142">
        <v>11422</v>
      </c>
      <c r="G145" s="142">
        <v>16888</v>
      </c>
      <c r="H145" s="142">
        <v>23541</v>
      </c>
      <c r="I145" s="258">
        <v>28.24</v>
      </c>
      <c r="J145" s="258">
        <v>38.83</v>
      </c>
      <c r="K145" s="258">
        <v>52.63</v>
      </c>
      <c r="L145" s="258">
        <v>66.92</v>
      </c>
      <c r="M145" s="258">
        <v>100.74</v>
      </c>
      <c r="N145" s="258">
        <v>129.75</v>
      </c>
      <c r="O145" s="258">
        <v>160.39</v>
      </c>
      <c r="P145" s="258">
        <v>189.15</v>
      </c>
      <c r="Q145" s="258">
        <v>191.81</v>
      </c>
      <c r="R145" s="258">
        <v>277.45</v>
      </c>
      <c r="S145" s="258">
        <v>304.12</v>
      </c>
      <c r="T145" s="258">
        <v>323.35</v>
      </c>
      <c r="U145" s="354" t="s">
        <v>2118</v>
      </c>
      <c r="V145" s="228">
        <v>377.38</v>
      </c>
    </row>
    <row r="146" spans="1:22" ht="54">
      <c r="A146" s="139" t="s">
        <v>1777</v>
      </c>
      <c r="B146" s="258">
        <v>0.13</v>
      </c>
      <c r="C146" s="258">
        <v>0.36</v>
      </c>
      <c r="D146" s="258">
        <v>3.98</v>
      </c>
      <c r="E146" s="258">
        <v>75.41</v>
      </c>
      <c r="F146" s="142">
        <v>267</v>
      </c>
      <c r="G146" s="142">
        <v>404</v>
      </c>
      <c r="H146" s="142">
        <v>542</v>
      </c>
      <c r="I146" s="258">
        <v>0.66</v>
      </c>
      <c r="J146" s="258">
        <v>1</v>
      </c>
      <c r="K146" s="258">
        <v>1.3</v>
      </c>
      <c r="L146" s="258">
        <v>2.15</v>
      </c>
      <c r="M146" s="258">
        <v>3.24</v>
      </c>
      <c r="N146" s="258">
        <v>4.22</v>
      </c>
      <c r="O146" s="258">
        <v>5.5</v>
      </c>
      <c r="P146" s="258">
        <v>7.5</v>
      </c>
      <c r="Q146" s="258">
        <v>8.87</v>
      </c>
      <c r="R146" s="258">
        <v>10.06</v>
      </c>
      <c r="S146" s="258">
        <v>11.49</v>
      </c>
      <c r="T146" s="258">
        <v>13.14</v>
      </c>
      <c r="U146" s="354" t="s">
        <v>2119</v>
      </c>
      <c r="V146" s="228">
        <v>16.57</v>
      </c>
    </row>
    <row r="147" spans="1:22" ht="25.5">
      <c r="A147" s="139" t="s">
        <v>398</v>
      </c>
      <c r="B147" s="258">
        <v>0.66</v>
      </c>
      <c r="C147" s="258">
        <v>9.1</v>
      </c>
      <c r="D147" s="258">
        <v>48</v>
      </c>
      <c r="E147" s="258">
        <v>801.91</v>
      </c>
      <c r="F147" s="142">
        <v>3584</v>
      </c>
      <c r="G147" s="142">
        <v>6052</v>
      </c>
      <c r="H147" s="142">
        <v>7169</v>
      </c>
      <c r="I147" s="258">
        <v>8.27</v>
      </c>
      <c r="J147" s="258">
        <v>10.87</v>
      </c>
      <c r="K147" s="258">
        <v>15.86</v>
      </c>
      <c r="L147" s="258">
        <v>25.94</v>
      </c>
      <c r="M147" s="258">
        <v>39.04</v>
      </c>
      <c r="N147" s="258">
        <v>52.32</v>
      </c>
      <c r="O147" s="258">
        <v>69</v>
      </c>
      <c r="P147" s="258">
        <v>94.11</v>
      </c>
      <c r="Q147" s="258">
        <v>112.29</v>
      </c>
      <c r="R147" s="258">
        <v>130.01</v>
      </c>
      <c r="S147" s="258">
        <v>150.62</v>
      </c>
      <c r="T147" s="258">
        <v>181.09</v>
      </c>
      <c r="U147" s="354" t="s">
        <v>2120</v>
      </c>
      <c r="V147" s="228">
        <v>238.59</v>
      </c>
    </row>
    <row r="148" spans="1:22" ht="15.75">
      <c r="A148" s="139" t="s">
        <v>1778</v>
      </c>
      <c r="B148" s="258">
        <v>0.21</v>
      </c>
      <c r="C148" s="258">
        <v>1.2</v>
      </c>
      <c r="D148" s="258">
        <v>8</v>
      </c>
      <c r="E148" s="258">
        <v>124.79</v>
      </c>
      <c r="F148" s="142">
        <v>471</v>
      </c>
      <c r="G148" s="142">
        <v>703</v>
      </c>
      <c r="H148" s="142">
        <v>861</v>
      </c>
      <c r="I148" s="258">
        <v>0.92</v>
      </c>
      <c r="J148" s="258">
        <v>1.13</v>
      </c>
      <c r="K148" s="258">
        <v>1.61</v>
      </c>
      <c r="L148" s="258">
        <v>2.87</v>
      </c>
      <c r="M148" s="258">
        <v>4.55</v>
      </c>
      <c r="N148" s="258">
        <v>6.13</v>
      </c>
      <c r="O148" s="258">
        <v>7.32</v>
      </c>
      <c r="P148" s="258">
        <v>9.77</v>
      </c>
      <c r="Q148" s="258">
        <v>11.39</v>
      </c>
      <c r="R148" s="258">
        <v>13.03</v>
      </c>
      <c r="S148" s="258">
        <v>15.13</v>
      </c>
      <c r="T148" s="258">
        <v>18.24</v>
      </c>
      <c r="U148" s="354" t="s">
        <v>2121</v>
      </c>
      <c r="V148" s="228">
        <v>22.61</v>
      </c>
    </row>
    <row r="149" spans="1:22" ht="12.75">
      <c r="A149" s="139" t="s">
        <v>399</v>
      </c>
      <c r="B149" s="258">
        <v>0.51</v>
      </c>
      <c r="C149" s="258">
        <v>3.4</v>
      </c>
      <c r="D149" s="258">
        <v>29</v>
      </c>
      <c r="E149" s="258">
        <v>64.66</v>
      </c>
      <c r="F149" s="142">
        <v>951</v>
      </c>
      <c r="G149" s="142">
        <v>1184</v>
      </c>
      <c r="H149" s="142">
        <v>2449</v>
      </c>
      <c r="I149" s="258">
        <v>3.18</v>
      </c>
      <c r="J149" s="258">
        <v>4.31</v>
      </c>
      <c r="K149" s="258">
        <v>5.66</v>
      </c>
      <c r="L149" s="258">
        <v>6.89</v>
      </c>
      <c r="M149" s="258">
        <v>9.47</v>
      </c>
      <c r="N149" s="258">
        <v>12.34</v>
      </c>
      <c r="O149" s="258">
        <v>14.36</v>
      </c>
      <c r="P149" s="258">
        <v>18.08</v>
      </c>
      <c r="Q149" s="258">
        <v>20.63</v>
      </c>
      <c r="R149" s="258">
        <v>24.3</v>
      </c>
      <c r="S149" s="258">
        <v>30.2</v>
      </c>
      <c r="T149" s="258">
        <v>37.04</v>
      </c>
      <c r="U149" s="354" t="s">
        <v>2122</v>
      </c>
      <c r="V149" s="228">
        <v>48.32</v>
      </c>
    </row>
    <row r="150" spans="1:22" ht="28.5">
      <c r="A150" s="139" t="s">
        <v>1779</v>
      </c>
      <c r="B150" s="258">
        <v>3.92</v>
      </c>
      <c r="C150" s="258">
        <v>35.1</v>
      </c>
      <c r="D150" s="258">
        <v>595</v>
      </c>
      <c r="E150" s="258">
        <v>2682.71</v>
      </c>
      <c r="F150" s="142">
        <v>8077</v>
      </c>
      <c r="G150" s="142">
        <v>12083</v>
      </c>
      <c r="H150" s="142">
        <v>15661</v>
      </c>
      <c r="I150" s="258">
        <v>17.09</v>
      </c>
      <c r="J150" s="258">
        <v>25.4</v>
      </c>
      <c r="K150" s="258">
        <v>39.16</v>
      </c>
      <c r="L150" s="258">
        <v>52.31</v>
      </c>
      <c r="M150" s="258">
        <v>70.85</v>
      </c>
      <c r="N150" s="258">
        <v>81.07</v>
      </c>
      <c r="O150" s="258">
        <v>93.15</v>
      </c>
      <c r="P150" s="258">
        <v>110.62</v>
      </c>
      <c r="Q150" s="258">
        <v>129.87</v>
      </c>
      <c r="R150" s="258">
        <v>145.15</v>
      </c>
      <c r="S150" s="258">
        <v>165.39</v>
      </c>
      <c r="T150" s="258">
        <v>206.46</v>
      </c>
      <c r="U150" s="354" t="s">
        <v>2123</v>
      </c>
      <c r="V150" s="228">
        <v>249.69</v>
      </c>
    </row>
    <row r="151" spans="1:22" ht="12.75">
      <c r="A151" s="139" t="s">
        <v>400</v>
      </c>
      <c r="B151" s="258">
        <v>1.89</v>
      </c>
      <c r="C151" s="258">
        <v>23.82</v>
      </c>
      <c r="D151" s="258">
        <v>498</v>
      </c>
      <c r="E151" s="258">
        <v>1972.56</v>
      </c>
      <c r="F151" s="142">
        <v>3886</v>
      </c>
      <c r="G151" s="142">
        <v>4617</v>
      </c>
      <c r="H151" s="142">
        <v>4948</v>
      </c>
      <c r="I151" s="258">
        <v>7.36</v>
      </c>
      <c r="J151" s="258">
        <v>13.09</v>
      </c>
      <c r="K151" s="258">
        <v>23.11</v>
      </c>
      <c r="L151" s="258">
        <v>34.39</v>
      </c>
      <c r="M151" s="258">
        <v>48.66</v>
      </c>
      <c r="N151" s="258">
        <v>58.52</v>
      </c>
      <c r="O151" s="258">
        <v>74.73</v>
      </c>
      <c r="P151" s="258">
        <v>88.63</v>
      </c>
      <c r="Q151" s="258">
        <v>103.34</v>
      </c>
      <c r="R151" s="258">
        <v>114.32</v>
      </c>
      <c r="S151" s="258">
        <v>134.86</v>
      </c>
      <c r="T151" s="258">
        <v>151.79</v>
      </c>
      <c r="U151" s="354" t="s">
        <v>2124</v>
      </c>
      <c r="V151" s="228">
        <v>202.04</v>
      </c>
    </row>
    <row r="152" spans="1:22" ht="12.75">
      <c r="A152" s="139" t="s">
        <v>431</v>
      </c>
      <c r="B152" s="258">
        <v>2.87</v>
      </c>
      <c r="C152" s="258">
        <v>18.92</v>
      </c>
      <c r="D152" s="258">
        <v>498</v>
      </c>
      <c r="E152" s="258">
        <v>3186.69</v>
      </c>
      <c r="F152" s="142">
        <v>6185</v>
      </c>
      <c r="G152" s="142">
        <v>9106</v>
      </c>
      <c r="H152" s="142">
        <v>12996</v>
      </c>
      <c r="I152" s="258">
        <v>17.32</v>
      </c>
      <c r="J152" s="258">
        <v>25.12</v>
      </c>
      <c r="K152" s="258">
        <v>33.6</v>
      </c>
      <c r="L152" s="258">
        <v>45.08</v>
      </c>
      <c r="M152" s="258">
        <v>61.77</v>
      </c>
      <c r="N152" s="258">
        <v>72.06</v>
      </c>
      <c r="O152" s="258">
        <v>89.7</v>
      </c>
      <c r="P152" s="258">
        <v>111.43</v>
      </c>
      <c r="Q152" s="258">
        <v>134.44</v>
      </c>
      <c r="R152" s="258">
        <v>162.11</v>
      </c>
      <c r="S152" s="258">
        <v>208.26</v>
      </c>
      <c r="T152" s="258">
        <v>243.09</v>
      </c>
      <c r="U152" s="354" t="s">
        <v>2125</v>
      </c>
      <c r="V152" s="228">
        <v>343.8</v>
      </c>
    </row>
    <row r="153" spans="1:22" ht="28.5">
      <c r="A153" s="139" t="s">
        <v>1780</v>
      </c>
      <c r="B153" s="258">
        <v>0.59</v>
      </c>
      <c r="C153" s="258">
        <v>17.34</v>
      </c>
      <c r="D153" s="258">
        <v>249</v>
      </c>
      <c r="E153" s="258">
        <v>955.52</v>
      </c>
      <c r="F153" s="142">
        <v>2638</v>
      </c>
      <c r="G153" s="142">
        <v>3805</v>
      </c>
      <c r="H153" s="142">
        <v>4581</v>
      </c>
      <c r="I153" s="258">
        <v>5.12</v>
      </c>
      <c r="J153" s="258">
        <v>7.9</v>
      </c>
      <c r="K153" s="258">
        <v>9.19</v>
      </c>
      <c r="L153" s="258">
        <v>11.57</v>
      </c>
      <c r="M153" s="258">
        <v>15.5</v>
      </c>
      <c r="N153" s="258">
        <v>16.39</v>
      </c>
      <c r="O153" s="258">
        <v>19.95</v>
      </c>
      <c r="P153" s="258">
        <v>26.53</v>
      </c>
      <c r="Q153" s="258">
        <v>33.87</v>
      </c>
      <c r="R153" s="258">
        <v>37.24</v>
      </c>
      <c r="S153" s="258">
        <v>45.2</v>
      </c>
      <c r="T153" s="258">
        <v>53.44</v>
      </c>
      <c r="U153" s="354" t="s">
        <v>2126</v>
      </c>
      <c r="V153" s="228">
        <v>56.97</v>
      </c>
    </row>
    <row r="154" spans="1:22" ht="15.75">
      <c r="A154" s="139" t="s">
        <v>1306</v>
      </c>
      <c r="B154" s="258">
        <v>30.17</v>
      </c>
      <c r="C154" s="258">
        <v>618.53</v>
      </c>
      <c r="D154" s="74">
        <v>10304</v>
      </c>
      <c r="E154" s="258">
        <v>35615.39</v>
      </c>
      <c r="F154" s="142">
        <v>90428</v>
      </c>
      <c r="G154" s="142">
        <v>134568</v>
      </c>
      <c r="H154" s="142">
        <v>168016</v>
      </c>
      <c r="I154" s="258">
        <v>201.84</v>
      </c>
      <c r="J154" s="258">
        <v>264.25</v>
      </c>
      <c r="K154" s="258">
        <v>351.35</v>
      </c>
      <c r="L154" s="258">
        <v>444.06</v>
      </c>
      <c r="M154" s="258">
        <v>551.39</v>
      </c>
      <c r="N154" s="258">
        <v>631.81</v>
      </c>
      <c r="O154" s="258">
        <v>724.84</v>
      </c>
      <c r="P154" s="258">
        <v>822.07</v>
      </c>
      <c r="Q154" s="258">
        <v>940.57</v>
      </c>
      <c r="R154" s="258">
        <v>1100.52</v>
      </c>
      <c r="S154" s="258">
        <v>1328.61</v>
      </c>
      <c r="T154" s="258">
        <v>1490.27</v>
      </c>
      <c r="U154" s="354" t="s">
        <v>2127</v>
      </c>
      <c r="V154" s="228">
        <v>1726.5</v>
      </c>
    </row>
    <row r="155" spans="1:22" ht="28.5">
      <c r="A155" s="139" t="s">
        <v>1307</v>
      </c>
      <c r="B155" s="258">
        <v>19.64</v>
      </c>
      <c r="C155" s="74" t="s">
        <v>432</v>
      </c>
      <c r="D155" s="74">
        <v>6664</v>
      </c>
      <c r="E155" s="258">
        <v>25380.81</v>
      </c>
      <c r="F155" s="60">
        <v>60847</v>
      </c>
      <c r="G155" s="60">
        <v>83494</v>
      </c>
      <c r="H155" s="60">
        <v>118718</v>
      </c>
      <c r="I155" s="60">
        <v>135.41</v>
      </c>
      <c r="J155" s="258">
        <v>197.9</v>
      </c>
      <c r="K155" s="60">
        <v>279.76</v>
      </c>
      <c r="L155" s="60">
        <v>352.04</v>
      </c>
      <c r="M155" s="60">
        <v>426.89</v>
      </c>
      <c r="N155" s="60">
        <v>488.84</v>
      </c>
      <c r="O155" s="60">
        <v>548.62</v>
      </c>
      <c r="P155" s="60">
        <v>608.58</v>
      </c>
      <c r="Q155" s="60">
        <v>714.24</v>
      </c>
      <c r="R155" s="60">
        <v>844.67</v>
      </c>
      <c r="S155" s="60">
        <v>1057.35</v>
      </c>
      <c r="T155" s="258">
        <v>1150.05</v>
      </c>
      <c r="U155" s="354" t="s">
        <v>2128</v>
      </c>
      <c r="V155" s="228">
        <v>1365.2</v>
      </c>
    </row>
    <row r="156" spans="1:22" ht="25.5">
      <c r="A156" s="139" t="s">
        <v>433</v>
      </c>
      <c r="B156" s="258">
        <v>10.5</v>
      </c>
      <c r="C156" s="258">
        <v>122.61</v>
      </c>
      <c r="D156" s="258">
        <v>1614</v>
      </c>
      <c r="E156" s="258">
        <v>7016.21</v>
      </c>
      <c r="F156" s="142">
        <v>20704</v>
      </c>
      <c r="G156" s="142">
        <v>29400</v>
      </c>
      <c r="H156" s="142">
        <v>35055</v>
      </c>
      <c r="I156" s="258">
        <v>41.9</v>
      </c>
      <c r="J156" s="258">
        <v>52.67</v>
      </c>
      <c r="K156" s="258">
        <v>62.97</v>
      </c>
      <c r="L156" s="258">
        <v>76.6</v>
      </c>
      <c r="M156" s="258">
        <v>99.77</v>
      </c>
      <c r="N156" s="258">
        <v>116.43</v>
      </c>
      <c r="O156" s="258">
        <v>138.84</v>
      </c>
      <c r="P156" s="258">
        <v>171.36</v>
      </c>
      <c r="Q156" s="258">
        <v>197.08</v>
      </c>
      <c r="R156" s="258">
        <v>223.27</v>
      </c>
      <c r="S156" s="258">
        <v>249.31</v>
      </c>
      <c r="T156" s="258">
        <v>304.37</v>
      </c>
      <c r="U156" s="354" t="s">
        <v>2129</v>
      </c>
      <c r="V156" s="228">
        <v>381.03</v>
      </c>
    </row>
    <row r="157" spans="1:22" ht="15.75">
      <c r="A157" s="139" t="s">
        <v>1308</v>
      </c>
      <c r="B157" s="258">
        <v>4.54</v>
      </c>
      <c r="C157" s="258">
        <v>48.02</v>
      </c>
      <c r="D157" s="258">
        <v>777</v>
      </c>
      <c r="E157" s="258">
        <v>3470.18</v>
      </c>
      <c r="F157" s="142">
        <v>10471</v>
      </c>
      <c r="G157" s="142">
        <v>13922</v>
      </c>
      <c r="H157" s="142">
        <v>19491</v>
      </c>
      <c r="I157" s="258">
        <v>24.4</v>
      </c>
      <c r="J157" s="258">
        <v>31.22</v>
      </c>
      <c r="K157" s="258">
        <v>37.99</v>
      </c>
      <c r="L157" s="258">
        <v>46.89</v>
      </c>
      <c r="M157" s="258">
        <v>59.21</v>
      </c>
      <c r="N157" s="258">
        <v>66.94</v>
      </c>
      <c r="O157" s="258">
        <v>77.96</v>
      </c>
      <c r="P157" s="258">
        <v>94.6</v>
      </c>
      <c r="Q157" s="258">
        <v>110.21</v>
      </c>
      <c r="R157" s="258">
        <v>128.21</v>
      </c>
      <c r="S157" s="258">
        <v>148.32</v>
      </c>
      <c r="T157" s="258">
        <v>174.11</v>
      </c>
      <c r="U157" s="354" t="s">
        <v>2130</v>
      </c>
      <c r="V157" s="228">
        <v>217.7</v>
      </c>
    </row>
    <row r="158" spans="1:22" ht="23.25" customHeight="1">
      <c r="A158" s="490" t="s">
        <v>1309</v>
      </c>
      <c r="B158" s="490"/>
      <c r="C158" s="490"/>
      <c r="D158" s="490"/>
      <c r="E158" s="490"/>
      <c r="F158" s="490"/>
      <c r="G158" s="490"/>
      <c r="H158" s="490"/>
      <c r="I158" s="490"/>
      <c r="J158" s="490"/>
      <c r="K158" s="490"/>
      <c r="L158" s="490"/>
      <c r="M158" s="490"/>
      <c r="N158" s="490"/>
      <c r="O158" s="490"/>
      <c r="P158" s="490"/>
      <c r="Q158" s="490"/>
      <c r="R158" s="490"/>
      <c r="S158" s="490"/>
      <c r="T158" s="490"/>
      <c r="U158" s="490"/>
      <c r="V158" s="485"/>
    </row>
    <row r="159" spans="1:22" ht="12.75">
      <c r="A159" s="474" t="s">
        <v>1571</v>
      </c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  <c r="P159" s="474"/>
      <c r="Q159" s="474"/>
      <c r="R159" s="474"/>
      <c r="S159" s="474"/>
      <c r="T159" s="474"/>
      <c r="U159" s="474"/>
      <c r="V159" s="485"/>
    </row>
    <row r="160" spans="1:22" ht="12.75">
      <c r="A160" s="474" t="s">
        <v>1570</v>
      </c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  <c r="Q160" s="474"/>
      <c r="R160" s="474"/>
      <c r="S160" s="474"/>
      <c r="T160" s="474"/>
      <c r="U160" s="474"/>
      <c r="V160" s="485"/>
    </row>
    <row r="161" spans="1:22" ht="12.75">
      <c r="A161" s="474" t="s">
        <v>962</v>
      </c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  <c r="Q161" s="474"/>
      <c r="R161" s="474"/>
      <c r="S161" s="474"/>
      <c r="T161" s="474"/>
      <c r="U161" s="474"/>
      <c r="V161" s="485"/>
    </row>
    <row r="162" spans="1:22" ht="12.75">
      <c r="A162" s="474" t="s">
        <v>1569</v>
      </c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  <c r="Q162" s="474"/>
      <c r="R162" s="474"/>
      <c r="S162" s="474"/>
      <c r="T162" s="474"/>
      <c r="U162" s="474"/>
      <c r="V162" s="485"/>
    </row>
    <row r="163" spans="1:22" ht="12.75">
      <c r="A163" s="474" t="s">
        <v>1577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474"/>
      <c r="R163" s="474"/>
      <c r="S163" s="474"/>
      <c r="T163" s="474"/>
      <c r="U163" s="474"/>
      <c r="V163" s="485"/>
    </row>
    <row r="164" spans="1:22" ht="12.75">
      <c r="A164" s="474" t="s">
        <v>1367</v>
      </c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  <c r="P164" s="474"/>
      <c r="Q164" s="474"/>
      <c r="R164" s="474"/>
      <c r="S164" s="474"/>
      <c r="T164" s="474"/>
      <c r="U164" s="474"/>
      <c r="V164" s="485"/>
    </row>
    <row r="165" spans="1:22" ht="12.75">
      <c r="A165" s="474" t="s">
        <v>1310</v>
      </c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  <c r="Q165" s="474"/>
      <c r="R165" s="474"/>
      <c r="S165" s="474"/>
      <c r="T165" s="474"/>
      <c r="U165" s="474"/>
      <c r="V165" s="485"/>
    </row>
    <row r="166" spans="1:22" ht="12.75">
      <c r="A166" s="474" t="s">
        <v>1311</v>
      </c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  <c r="T166" s="474"/>
      <c r="U166" s="474"/>
      <c r="V166" s="485"/>
    </row>
    <row r="167" spans="1:22" ht="12.75">
      <c r="A167" s="474" t="s">
        <v>1368</v>
      </c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  <c r="Q167" s="474"/>
      <c r="R167" s="474"/>
      <c r="S167" s="474"/>
      <c r="T167" s="474"/>
      <c r="U167" s="474"/>
      <c r="V167" s="485"/>
    </row>
    <row r="168" spans="1:22" ht="12.75">
      <c r="A168" s="474" t="s">
        <v>423</v>
      </c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  <c r="Q168" s="474"/>
      <c r="R168" s="474"/>
      <c r="S168" s="474"/>
      <c r="T168" s="474"/>
      <c r="U168" s="474"/>
      <c r="V168" s="485"/>
    </row>
    <row r="169" spans="1:22" ht="21.75" customHeight="1">
      <c r="A169" s="475" t="s">
        <v>1366</v>
      </c>
      <c r="B169" s="475"/>
      <c r="C169" s="475"/>
      <c r="D169" s="475"/>
      <c r="E169" s="475"/>
      <c r="F169" s="475"/>
      <c r="G169" s="475"/>
      <c r="H169" s="475"/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85"/>
    </row>
    <row r="170" spans="1:22" ht="12.75">
      <c r="A170" s="474" t="s">
        <v>1572</v>
      </c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  <c r="Q170" s="474"/>
      <c r="R170" s="474"/>
      <c r="S170" s="474"/>
      <c r="T170" s="474"/>
      <c r="U170" s="474"/>
      <c r="V170" s="485"/>
    </row>
    <row r="171" spans="1:256" ht="12.75">
      <c r="A171" s="474" t="s">
        <v>1573</v>
      </c>
      <c r="B171" s="475"/>
      <c r="C171" s="475"/>
      <c r="D171" s="475"/>
      <c r="E171" s="475"/>
      <c r="F171" s="475"/>
      <c r="G171" s="475"/>
      <c r="H171" s="475"/>
      <c r="I171" s="475"/>
      <c r="J171" s="475"/>
      <c r="K171" s="475"/>
      <c r="L171" s="475"/>
      <c r="M171" s="475"/>
      <c r="N171" s="475"/>
      <c r="O171" s="475"/>
      <c r="P171" s="475"/>
      <c r="Q171" s="475"/>
      <c r="R171" s="475"/>
      <c r="S171" s="475"/>
      <c r="T171" s="475"/>
      <c r="U171" s="475"/>
      <c r="V171" s="485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485"/>
      <c r="AR171" s="485"/>
      <c r="AS171" s="485"/>
      <c r="AT171" s="485"/>
      <c r="AU171" s="485"/>
      <c r="AV171" s="485"/>
      <c r="AW171" s="485"/>
      <c r="AX171" s="485"/>
      <c r="AY171" s="485"/>
      <c r="AZ171" s="485"/>
      <c r="BA171" s="485"/>
      <c r="BB171" s="485"/>
      <c r="BC171" s="485"/>
      <c r="BD171" s="485"/>
      <c r="BE171" s="485"/>
      <c r="BF171" s="485"/>
      <c r="BG171" s="485"/>
      <c r="BH171" s="485"/>
      <c r="BI171" s="485"/>
      <c r="BJ171" s="485"/>
      <c r="BK171" s="485"/>
      <c r="BL171" s="485"/>
      <c r="BM171" s="485"/>
      <c r="BN171" s="485"/>
      <c r="BO171" s="485"/>
      <c r="BP171" s="485"/>
      <c r="BQ171" s="485"/>
      <c r="BR171" s="485"/>
      <c r="BS171" s="485"/>
      <c r="BT171" s="485"/>
      <c r="BU171" s="485"/>
      <c r="BV171" s="485"/>
      <c r="BW171" s="485"/>
      <c r="BX171" s="485"/>
      <c r="BY171" s="485"/>
      <c r="BZ171" s="485"/>
      <c r="CA171" s="485"/>
      <c r="CB171" s="485"/>
      <c r="CC171" s="485"/>
      <c r="CD171" s="485"/>
      <c r="CE171" s="485"/>
      <c r="CF171" s="485"/>
      <c r="CG171" s="485"/>
      <c r="CH171" s="485"/>
      <c r="CI171" s="485"/>
      <c r="CJ171" s="485"/>
      <c r="CK171" s="485"/>
      <c r="CL171" s="485"/>
      <c r="CM171" s="485"/>
      <c r="CN171" s="485"/>
      <c r="CO171" s="485"/>
      <c r="CP171" s="485"/>
      <c r="CQ171" s="485"/>
      <c r="CR171" s="485"/>
      <c r="CS171" s="485"/>
      <c r="CT171" s="485"/>
      <c r="CU171" s="485"/>
      <c r="CV171" s="485"/>
      <c r="CW171" s="485"/>
      <c r="CX171" s="485"/>
      <c r="CY171" s="485"/>
      <c r="CZ171" s="485"/>
      <c r="DA171" s="485"/>
      <c r="DB171" s="485"/>
      <c r="DC171" s="485"/>
      <c r="DD171" s="485"/>
      <c r="DE171" s="485"/>
      <c r="DF171" s="485"/>
      <c r="DG171" s="485"/>
      <c r="DH171" s="485"/>
      <c r="DI171" s="485"/>
      <c r="DJ171" s="485"/>
      <c r="DK171" s="485"/>
      <c r="DL171" s="485"/>
      <c r="DM171" s="485"/>
      <c r="DN171" s="485"/>
      <c r="DO171" s="485"/>
      <c r="DP171" s="485"/>
      <c r="DQ171" s="485"/>
      <c r="DR171" s="485"/>
      <c r="DS171" s="485"/>
      <c r="DT171" s="485"/>
      <c r="DU171" s="485"/>
      <c r="DV171" s="485"/>
      <c r="DW171" s="485"/>
      <c r="DX171" s="485"/>
      <c r="DY171" s="485"/>
      <c r="DZ171" s="485"/>
      <c r="EA171" s="485"/>
      <c r="EB171" s="485"/>
      <c r="EC171" s="485"/>
      <c r="ED171" s="485"/>
      <c r="EE171" s="485"/>
      <c r="EF171" s="485"/>
      <c r="EG171" s="485"/>
      <c r="EH171" s="485"/>
      <c r="EI171" s="485"/>
      <c r="EJ171" s="485"/>
      <c r="EK171" s="485"/>
      <c r="EL171" s="485"/>
      <c r="EM171" s="485"/>
      <c r="EN171" s="485"/>
      <c r="EO171" s="485"/>
      <c r="EP171" s="485"/>
      <c r="EQ171" s="485"/>
      <c r="ER171" s="485"/>
      <c r="ES171" s="485"/>
      <c r="ET171" s="485"/>
      <c r="EU171" s="485"/>
      <c r="EV171" s="485"/>
      <c r="EW171" s="485"/>
      <c r="EX171" s="485"/>
      <c r="EY171" s="485"/>
      <c r="EZ171" s="485"/>
      <c r="FA171" s="485"/>
      <c r="FB171" s="485"/>
      <c r="FC171" s="485"/>
      <c r="FD171" s="485"/>
      <c r="FE171" s="485"/>
      <c r="FF171" s="485"/>
      <c r="FG171" s="485"/>
      <c r="FH171" s="485"/>
      <c r="FI171" s="485"/>
      <c r="FJ171" s="485"/>
      <c r="FK171" s="485"/>
      <c r="FL171" s="485"/>
      <c r="FM171" s="485"/>
      <c r="FN171" s="485"/>
      <c r="FO171" s="485"/>
      <c r="FP171" s="485"/>
      <c r="FQ171" s="485"/>
      <c r="FR171" s="485"/>
      <c r="FS171" s="485"/>
      <c r="FT171" s="485"/>
      <c r="FU171" s="485"/>
      <c r="FV171" s="485"/>
      <c r="FW171" s="485"/>
      <c r="FX171" s="485"/>
      <c r="FY171" s="485"/>
      <c r="FZ171" s="485"/>
      <c r="GA171" s="485"/>
      <c r="GB171" s="485"/>
      <c r="GC171" s="485"/>
      <c r="GD171" s="485"/>
      <c r="GE171" s="485"/>
      <c r="GF171" s="485"/>
      <c r="GG171" s="485"/>
      <c r="GH171" s="485"/>
      <c r="GI171" s="485"/>
      <c r="GJ171" s="485"/>
      <c r="GK171" s="485"/>
      <c r="GL171" s="485"/>
      <c r="GM171" s="485"/>
      <c r="GN171" s="485"/>
      <c r="GO171" s="485"/>
      <c r="GP171" s="485"/>
      <c r="GQ171" s="485"/>
      <c r="GR171" s="485"/>
      <c r="GS171" s="485"/>
      <c r="GT171" s="485"/>
      <c r="GU171" s="485"/>
      <c r="GV171" s="485"/>
      <c r="GW171" s="485"/>
      <c r="GX171" s="485"/>
      <c r="GY171" s="485"/>
      <c r="GZ171" s="485"/>
      <c r="HA171" s="485"/>
      <c r="HB171" s="485"/>
      <c r="HC171" s="485"/>
      <c r="HD171" s="485"/>
      <c r="HE171" s="485"/>
      <c r="HF171" s="485"/>
      <c r="HG171" s="485"/>
      <c r="HH171" s="485"/>
      <c r="HI171" s="485"/>
      <c r="HJ171" s="485"/>
      <c r="HK171" s="485"/>
      <c r="HL171" s="485"/>
      <c r="HM171" s="485"/>
      <c r="HN171" s="485"/>
      <c r="HO171" s="485"/>
      <c r="HP171" s="485"/>
      <c r="HQ171" s="485"/>
      <c r="HR171" s="485"/>
      <c r="HS171" s="485"/>
      <c r="HT171" s="485"/>
      <c r="HU171" s="485"/>
      <c r="HV171" s="485"/>
      <c r="HW171" s="485"/>
      <c r="HX171" s="485"/>
      <c r="HY171" s="485"/>
      <c r="HZ171" s="485"/>
      <c r="IA171" s="485"/>
      <c r="IB171" s="485"/>
      <c r="IC171" s="485"/>
      <c r="ID171" s="485"/>
      <c r="IE171" s="485"/>
      <c r="IF171" s="485"/>
      <c r="IG171" s="485"/>
      <c r="IH171" s="485"/>
      <c r="II171" s="485"/>
      <c r="IJ171" s="485"/>
      <c r="IK171" s="485"/>
      <c r="IL171" s="485"/>
      <c r="IM171" s="485"/>
      <c r="IN171" s="485"/>
      <c r="IO171" s="485"/>
      <c r="IP171" s="485"/>
      <c r="IQ171" s="485"/>
      <c r="IR171" s="485"/>
      <c r="IS171" s="485"/>
      <c r="IT171" s="485"/>
      <c r="IU171" s="485"/>
      <c r="IV171" s="485"/>
    </row>
    <row r="172" spans="1:256" ht="12.75">
      <c r="A172" s="474" t="s">
        <v>1574</v>
      </c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  <c r="Q172" s="474"/>
      <c r="R172" s="474"/>
      <c r="S172" s="474"/>
      <c r="T172" s="474"/>
      <c r="U172" s="474"/>
      <c r="V172" s="485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485"/>
      <c r="AR172" s="485"/>
      <c r="AS172" s="485"/>
      <c r="AT172" s="485"/>
      <c r="AU172" s="485"/>
      <c r="AV172" s="485"/>
      <c r="AW172" s="485"/>
      <c r="AX172" s="485"/>
      <c r="AY172" s="485"/>
      <c r="AZ172" s="485"/>
      <c r="BA172" s="485"/>
      <c r="BB172" s="485"/>
      <c r="BC172" s="485"/>
      <c r="BD172" s="485"/>
      <c r="BE172" s="485"/>
      <c r="BF172" s="485"/>
      <c r="BG172" s="485"/>
      <c r="BH172" s="485"/>
      <c r="BI172" s="485"/>
      <c r="BJ172" s="485"/>
      <c r="BK172" s="485"/>
      <c r="BL172" s="485"/>
      <c r="BM172" s="485"/>
      <c r="BN172" s="485"/>
      <c r="BO172" s="485"/>
      <c r="BP172" s="485"/>
      <c r="BQ172" s="485"/>
      <c r="BR172" s="485"/>
      <c r="BS172" s="485"/>
      <c r="BT172" s="485"/>
      <c r="BU172" s="485"/>
      <c r="BV172" s="485"/>
      <c r="BW172" s="485"/>
      <c r="BX172" s="485"/>
      <c r="BY172" s="485"/>
      <c r="BZ172" s="485"/>
      <c r="CA172" s="485"/>
      <c r="CB172" s="485"/>
      <c r="CC172" s="485"/>
      <c r="CD172" s="485"/>
      <c r="CE172" s="485"/>
      <c r="CF172" s="485"/>
      <c r="CG172" s="485"/>
      <c r="CH172" s="485"/>
      <c r="CI172" s="485"/>
      <c r="CJ172" s="485"/>
      <c r="CK172" s="485"/>
      <c r="CL172" s="485"/>
      <c r="CM172" s="485"/>
      <c r="CN172" s="485"/>
      <c r="CO172" s="485"/>
      <c r="CP172" s="485"/>
      <c r="CQ172" s="485"/>
      <c r="CR172" s="485"/>
      <c r="CS172" s="485"/>
      <c r="CT172" s="485"/>
      <c r="CU172" s="485"/>
      <c r="CV172" s="485"/>
      <c r="CW172" s="485"/>
      <c r="CX172" s="485"/>
      <c r="CY172" s="485"/>
      <c r="CZ172" s="485"/>
      <c r="DA172" s="485"/>
      <c r="DB172" s="485"/>
      <c r="DC172" s="485"/>
      <c r="DD172" s="485"/>
      <c r="DE172" s="485"/>
      <c r="DF172" s="485"/>
      <c r="DG172" s="485"/>
      <c r="DH172" s="485"/>
      <c r="DI172" s="485"/>
      <c r="DJ172" s="485"/>
      <c r="DK172" s="485"/>
      <c r="DL172" s="485"/>
      <c r="DM172" s="485"/>
      <c r="DN172" s="485"/>
      <c r="DO172" s="485"/>
      <c r="DP172" s="485"/>
      <c r="DQ172" s="485"/>
      <c r="DR172" s="485"/>
      <c r="DS172" s="485"/>
      <c r="DT172" s="485"/>
      <c r="DU172" s="485"/>
      <c r="DV172" s="485"/>
      <c r="DW172" s="485"/>
      <c r="DX172" s="485"/>
      <c r="DY172" s="485"/>
      <c r="DZ172" s="485"/>
      <c r="EA172" s="485"/>
      <c r="EB172" s="485"/>
      <c r="EC172" s="485"/>
      <c r="ED172" s="485"/>
      <c r="EE172" s="485"/>
      <c r="EF172" s="485"/>
      <c r="EG172" s="485"/>
      <c r="EH172" s="485"/>
      <c r="EI172" s="485"/>
      <c r="EJ172" s="485"/>
      <c r="EK172" s="485"/>
      <c r="EL172" s="485"/>
      <c r="EM172" s="485"/>
      <c r="EN172" s="485"/>
      <c r="EO172" s="485"/>
      <c r="EP172" s="485"/>
      <c r="EQ172" s="485"/>
      <c r="ER172" s="485"/>
      <c r="ES172" s="485"/>
      <c r="ET172" s="485"/>
      <c r="EU172" s="485"/>
      <c r="EV172" s="485"/>
      <c r="EW172" s="485"/>
      <c r="EX172" s="485"/>
      <c r="EY172" s="485"/>
      <c r="EZ172" s="485"/>
      <c r="FA172" s="485"/>
      <c r="FB172" s="485"/>
      <c r="FC172" s="485"/>
      <c r="FD172" s="485"/>
      <c r="FE172" s="485"/>
      <c r="FF172" s="485"/>
      <c r="FG172" s="485"/>
      <c r="FH172" s="485"/>
      <c r="FI172" s="485"/>
      <c r="FJ172" s="485"/>
      <c r="FK172" s="485"/>
      <c r="FL172" s="485"/>
      <c r="FM172" s="485"/>
      <c r="FN172" s="485"/>
      <c r="FO172" s="485"/>
      <c r="FP172" s="485"/>
      <c r="FQ172" s="485"/>
      <c r="FR172" s="485"/>
      <c r="FS172" s="485"/>
      <c r="FT172" s="485"/>
      <c r="FU172" s="485"/>
      <c r="FV172" s="485"/>
      <c r="FW172" s="485"/>
      <c r="FX172" s="485"/>
      <c r="FY172" s="485"/>
      <c r="FZ172" s="485"/>
      <c r="GA172" s="485"/>
      <c r="GB172" s="485"/>
      <c r="GC172" s="485"/>
      <c r="GD172" s="485"/>
      <c r="GE172" s="485"/>
      <c r="GF172" s="485"/>
      <c r="GG172" s="485"/>
      <c r="GH172" s="485"/>
      <c r="GI172" s="485"/>
      <c r="GJ172" s="485"/>
      <c r="GK172" s="485"/>
      <c r="GL172" s="485"/>
      <c r="GM172" s="485"/>
      <c r="GN172" s="485"/>
      <c r="GO172" s="485"/>
      <c r="GP172" s="485"/>
      <c r="GQ172" s="485"/>
      <c r="GR172" s="485"/>
      <c r="GS172" s="485"/>
      <c r="GT172" s="485"/>
      <c r="GU172" s="485"/>
      <c r="GV172" s="485"/>
      <c r="GW172" s="485"/>
      <c r="GX172" s="485"/>
      <c r="GY172" s="485"/>
      <c r="GZ172" s="485"/>
      <c r="HA172" s="485"/>
      <c r="HB172" s="485"/>
      <c r="HC172" s="485"/>
      <c r="HD172" s="485"/>
      <c r="HE172" s="485"/>
      <c r="HF172" s="485"/>
      <c r="HG172" s="485"/>
      <c r="HH172" s="485"/>
      <c r="HI172" s="485"/>
      <c r="HJ172" s="485"/>
      <c r="HK172" s="485"/>
      <c r="HL172" s="485"/>
      <c r="HM172" s="485"/>
      <c r="HN172" s="485"/>
      <c r="HO172" s="485"/>
      <c r="HP172" s="485"/>
      <c r="HQ172" s="485"/>
      <c r="HR172" s="485"/>
      <c r="HS172" s="485"/>
      <c r="HT172" s="485"/>
      <c r="HU172" s="485"/>
      <c r="HV172" s="485"/>
      <c r="HW172" s="485"/>
      <c r="HX172" s="485"/>
      <c r="HY172" s="485"/>
      <c r="HZ172" s="485"/>
      <c r="IA172" s="485"/>
      <c r="IB172" s="485"/>
      <c r="IC172" s="485"/>
      <c r="ID172" s="485"/>
      <c r="IE172" s="485"/>
      <c r="IF172" s="485"/>
      <c r="IG172" s="485"/>
      <c r="IH172" s="485"/>
      <c r="II172" s="485"/>
      <c r="IJ172" s="485"/>
      <c r="IK172" s="485"/>
      <c r="IL172" s="485"/>
      <c r="IM172" s="485"/>
      <c r="IN172" s="485"/>
      <c r="IO172" s="485"/>
      <c r="IP172" s="485"/>
      <c r="IQ172" s="485"/>
      <c r="IR172" s="485"/>
      <c r="IS172" s="485"/>
      <c r="IT172" s="485"/>
      <c r="IU172" s="485"/>
      <c r="IV172" s="485"/>
    </row>
    <row r="173" spans="1:256" ht="12.75">
      <c r="A173" s="474" t="s">
        <v>1576</v>
      </c>
      <c r="B173" s="474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4"/>
      <c r="N173" s="474"/>
      <c r="O173" s="474"/>
      <c r="P173" s="474"/>
      <c r="Q173" s="474"/>
      <c r="R173" s="474"/>
      <c r="S173" s="474"/>
      <c r="T173" s="474"/>
      <c r="U173" s="474"/>
      <c r="V173" s="485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485"/>
      <c r="AR173" s="485"/>
      <c r="AS173" s="485"/>
      <c r="AT173" s="485"/>
      <c r="AU173" s="485"/>
      <c r="AV173" s="485"/>
      <c r="AW173" s="485"/>
      <c r="AX173" s="485"/>
      <c r="AY173" s="485"/>
      <c r="AZ173" s="485"/>
      <c r="BA173" s="485"/>
      <c r="BB173" s="485"/>
      <c r="BC173" s="485"/>
      <c r="BD173" s="485"/>
      <c r="BE173" s="485"/>
      <c r="BF173" s="485"/>
      <c r="BG173" s="485"/>
      <c r="BH173" s="485"/>
      <c r="BI173" s="485"/>
      <c r="BJ173" s="485"/>
      <c r="BK173" s="485"/>
      <c r="BL173" s="485"/>
      <c r="BM173" s="485"/>
      <c r="BN173" s="485"/>
      <c r="BO173" s="485"/>
      <c r="BP173" s="485"/>
      <c r="BQ173" s="485"/>
      <c r="BR173" s="485"/>
      <c r="BS173" s="485"/>
      <c r="BT173" s="485"/>
      <c r="BU173" s="485"/>
      <c r="BV173" s="485"/>
      <c r="BW173" s="485"/>
      <c r="BX173" s="485"/>
      <c r="BY173" s="485"/>
      <c r="BZ173" s="485"/>
      <c r="CA173" s="485"/>
      <c r="CB173" s="485"/>
      <c r="CC173" s="485"/>
      <c r="CD173" s="485"/>
      <c r="CE173" s="485"/>
      <c r="CF173" s="485"/>
      <c r="CG173" s="485"/>
      <c r="CH173" s="485"/>
      <c r="CI173" s="485"/>
      <c r="CJ173" s="485"/>
      <c r="CK173" s="485"/>
      <c r="CL173" s="485"/>
      <c r="CM173" s="485"/>
      <c r="CN173" s="485"/>
      <c r="CO173" s="485"/>
      <c r="CP173" s="485"/>
      <c r="CQ173" s="485"/>
      <c r="CR173" s="485"/>
      <c r="CS173" s="485"/>
      <c r="CT173" s="485"/>
      <c r="CU173" s="485"/>
      <c r="CV173" s="485"/>
      <c r="CW173" s="485"/>
      <c r="CX173" s="485"/>
      <c r="CY173" s="485"/>
      <c r="CZ173" s="485"/>
      <c r="DA173" s="485"/>
      <c r="DB173" s="485"/>
      <c r="DC173" s="485"/>
      <c r="DD173" s="485"/>
      <c r="DE173" s="485"/>
      <c r="DF173" s="485"/>
      <c r="DG173" s="485"/>
      <c r="DH173" s="485"/>
      <c r="DI173" s="485"/>
      <c r="DJ173" s="485"/>
      <c r="DK173" s="485"/>
      <c r="DL173" s="485"/>
      <c r="DM173" s="485"/>
      <c r="DN173" s="485"/>
      <c r="DO173" s="485"/>
      <c r="DP173" s="485"/>
      <c r="DQ173" s="485"/>
      <c r="DR173" s="485"/>
      <c r="DS173" s="485"/>
      <c r="DT173" s="485"/>
      <c r="DU173" s="485"/>
      <c r="DV173" s="485"/>
      <c r="DW173" s="485"/>
      <c r="DX173" s="485"/>
      <c r="DY173" s="485"/>
      <c r="DZ173" s="485"/>
      <c r="EA173" s="485"/>
      <c r="EB173" s="485"/>
      <c r="EC173" s="485"/>
      <c r="ED173" s="485"/>
      <c r="EE173" s="485"/>
      <c r="EF173" s="485"/>
      <c r="EG173" s="485"/>
      <c r="EH173" s="485"/>
      <c r="EI173" s="485"/>
      <c r="EJ173" s="485"/>
      <c r="EK173" s="485"/>
      <c r="EL173" s="485"/>
      <c r="EM173" s="485"/>
      <c r="EN173" s="485"/>
      <c r="EO173" s="485"/>
      <c r="EP173" s="485"/>
      <c r="EQ173" s="485"/>
      <c r="ER173" s="485"/>
      <c r="ES173" s="485"/>
      <c r="ET173" s="485"/>
      <c r="EU173" s="485"/>
      <c r="EV173" s="485"/>
      <c r="EW173" s="485"/>
      <c r="EX173" s="485"/>
      <c r="EY173" s="485"/>
      <c r="EZ173" s="485"/>
      <c r="FA173" s="485"/>
      <c r="FB173" s="485"/>
      <c r="FC173" s="485"/>
      <c r="FD173" s="485"/>
      <c r="FE173" s="485"/>
      <c r="FF173" s="485"/>
      <c r="FG173" s="485"/>
      <c r="FH173" s="485"/>
      <c r="FI173" s="485"/>
      <c r="FJ173" s="485"/>
      <c r="FK173" s="485"/>
      <c r="FL173" s="485"/>
      <c r="FM173" s="485"/>
      <c r="FN173" s="485"/>
      <c r="FO173" s="485"/>
      <c r="FP173" s="485"/>
      <c r="FQ173" s="485"/>
      <c r="FR173" s="485"/>
      <c r="FS173" s="485"/>
      <c r="FT173" s="485"/>
      <c r="FU173" s="485"/>
      <c r="FV173" s="485"/>
      <c r="FW173" s="485"/>
      <c r="FX173" s="485"/>
      <c r="FY173" s="485"/>
      <c r="FZ173" s="485"/>
      <c r="GA173" s="485"/>
      <c r="GB173" s="485"/>
      <c r="GC173" s="485"/>
      <c r="GD173" s="485"/>
      <c r="GE173" s="485"/>
      <c r="GF173" s="485"/>
      <c r="GG173" s="485"/>
      <c r="GH173" s="485"/>
      <c r="GI173" s="485"/>
      <c r="GJ173" s="485"/>
      <c r="GK173" s="485"/>
      <c r="GL173" s="485"/>
      <c r="GM173" s="485"/>
      <c r="GN173" s="485"/>
      <c r="GO173" s="485"/>
      <c r="GP173" s="485"/>
      <c r="GQ173" s="485"/>
      <c r="GR173" s="485"/>
      <c r="GS173" s="485"/>
      <c r="GT173" s="485"/>
      <c r="GU173" s="485"/>
      <c r="GV173" s="485"/>
      <c r="GW173" s="485"/>
      <c r="GX173" s="485"/>
      <c r="GY173" s="485"/>
      <c r="GZ173" s="485"/>
      <c r="HA173" s="485"/>
      <c r="HB173" s="485"/>
      <c r="HC173" s="485"/>
      <c r="HD173" s="485"/>
      <c r="HE173" s="485"/>
      <c r="HF173" s="485"/>
      <c r="HG173" s="485"/>
      <c r="HH173" s="485"/>
      <c r="HI173" s="485"/>
      <c r="HJ173" s="485"/>
      <c r="HK173" s="485"/>
      <c r="HL173" s="485"/>
      <c r="HM173" s="485"/>
      <c r="HN173" s="485"/>
      <c r="HO173" s="485"/>
      <c r="HP173" s="485"/>
      <c r="HQ173" s="485"/>
      <c r="HR173" s="485"/>
      <c r="HS173" s="485"/>
      <c r="HT173" s="485"/>
      <c r="HU173" s="485"/>
      <c r="HV173" s="485"/>
      <c r="HW173" s="485"/>
      <c r="HX173" s="485"/>
      <c r="HY173" s="485"/>
      <c r="HZ173" s="485"/>
      <c r="IA173" s="485"/>
      <c r="IB173" s="485"/>
      <c r="IC173" s="485"/>
      <c r="ID173" s="485"/>
      <c r="IE173" s="485"/>
      <c r="IF173" s="485"/>
      <c r="IG173" s="485"/>
      <c r="IH173" s="485"/>
      <c r="II173" s="485"/>
      <c r="IJ173" s="485"/>
      <c r="IK173" s="485"/>
      <c r="IL173" s="485"/>
      <c r="IM173" s="485"/>
      <c r="IN173" s="485"/>
      <c r="IO173" s="485"/>
      <c r="IP173" s="485"/>
      <c r="IQ173" s="485"/>
      <c r="IR173" s="485"/>
      <c r="IS173" s="485"/>
      <c r="IT173" s="485"/>
      <c r="IU173" s="485"/>
      <c r="IV173" s="485"/>
    </row>
    <row r="174" spans="1:256" ht="12.75">
      <c r="A174" s="474" t="s">
        <v>1575</v>
      </c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  <c r="Q174" s="474"/>
      <c r="R174" s="474"/>
      <c r="S174" s="474"/>
      <c r="T174" s="474"/>
      <c r="U174" s="474"/>
      <c r="V174" s="485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485"/>
      <c r="AR174" s="485"/>
      <c r="AS174" s="485"/>
      <c r="AT174" s="485"/>
      <c r="AU174" s="485"/>
      <c r="AV174" s="485"/>
      <c r="AW174" s="485"/>
      <c r="AX174" s="485"/>
      <c r="AY174" s="485"/>
      <c r="AZ174" s="485"/>
      <c r="BA174" s="485"/>
      <c r="BB174" s="485"/>
      <c r="BC174" s="485"/>
      <c r="BD174" s="485"/>
      <c r="BE174" s="485"/>
      <c r="BF174" s="485"/>
      <c r="BG174" s="485"/>
      <c r="BH174" s="485"/>
      <c r="BI174" s="485"/>
      <c r="BJ174" s="485"/>
      <c r="BK174" s="485"/>
      <c r="BL174" s="485"/>
      <c r="BM174" s="485"/>
      <c r="BN174" s="485"/>
      <c r="BO174" s="485"/>
      <c r="BP174" s="485"/>
      <c r="BQ174" s="485"/>
      <c r="BR174" s="485"/>
      <c r="BS174" s="485"/>
      <c r="BT174" s="485"/>
      <c r="BU174" s="485"/>
      <c r="BV174" s="485"/>
      <c r="BW174" s="485"/>
      <c r="BX174" s="485"/>
      <c r="BY174" s="485"/>
      <c r="BZ174" s="485"/>
      <c r="CA174" s="485"/>
      <c r="CB174" s="485"/>
      <c r="CC174" s="485"/>
      <c r="CD174" s="485"/>
      <c r="CE174" s="485"/>
      <c r="CF174" s="485"/>
      <c r="CG174" s="485"/>
      <c r="CH174" s="485"/>
      <c r="CI174" s="485"/>
      <c r="CJ174" s="485"/>
      <c r="CK174" s="485"/>
      <c r="CL174" s="485"/>
      <c r="CM174" s="485"/>
      <c r="CN174" s="485"/>
      <c r="CO174" s="485"/>
      <c r="CP174" s="485"/>
      <c r="CQ174" s="485"/>
      <c r="CR174" s="485"/>
      <c r="CS174" s="485"/>
      <c r="CT174" s="485"/>
      <c r="CU174" s="485"/>
      <c r="CV174" s="485"/>
      <c r="CW174" s="485"/>
      <c r="CX174" s="485"/>
      <c r="CY174" s="485"/>
      <c r="CZ174" s="485"/>
      <c r="DA174" s="485"/>
      <c r="DB174" s="485"/>
      <c r="DC174" s="485"/>
      <c r="DD174" s="485"/>
      <c r="DE174" s="485"/>
      <c r="DF174" s="485"/>
      <c r="DG174" s="485"/>
      <c r="DH174" s="485"/>
      <c r="DI174" s="485"/>
      <c r="DJ174" s="485"/>
      <c r="DK174" s="485"/>
      <c r="DL174" s="485"/>
      <c r="DM174" s="485"/>
      <c r="DN174" s="485"/>
      <c r="DO174" s="485"/>
      <c r="DP174" s="485"/>
      <c r="DQ174" s="485"/>
      <c r="DR174" s="485"/>
      <c r="DS174" s="485"/>
      <c r="DT174" s="485"/>
      <c r="DU174" s="485"/>
      <c r="DV174" s="485"/>
      <c r="DW174" s="485"/>
      <c r="DX174" s="485"/>
      <c r="DY174" s="485"/>
      <c r="DZ174" s="485"/>
      <c r="EA174" s="485"/>
      <c r="EB174" s="485"/>
      <c r="EC174" s="485"/>
      <c r="ED174" s="485"/>
      <c r="EE174" s="485"/>
      <c r="EF174" s="485"/>
      <c r="EG174" s="485"/>
      <c r="EH174" s="485"/>
      <c r="EI174" s="485"/>
      <c r="EJ174" s="485"/>
      <c r="EK174" s="485"/>
      <c r="EL174" s="485"/>
      <c r="EM174" s="485"/>
      <c r="EN174" s="485"/>
      <c r="EO174" s="485"/>
      <c r="EP174" s="485"/>
      <c r="EQ174" s="485"/>
      <c r="ER174" s="485"/>
      <c r="ES174" s="485"/>
      <c r="ET174" s="485"/>
      <c r="EU174" s="485"/>
      <c r="EV174" s="485"/>
      <c r="EW174" s="485"/>
      <c r="EX174" s="485"/>
      <c r="EY174" s="485"/>
      <c r="EZ174" s="485"/>
      <c r="FA174" s="485"/>
      <c r="FB174" s="485"/>
      <c r="FC174" s="485"/>
      <c r="FD174" s="485"/>
      <c r="FE174" s="485"/>
      <c r="FF174" s="485"/>
      <c r="FG174" s="485"/>
      <c r="FH174" s="485"/>
      <c r="FI174" s="485"/>
      <c r="FJ174" s="485"/>
      <c r="FK174" s="485"/>
      <c r="FL174" s="485"/>
      <c r="FM174" s="485"/>
      <c r="FN174" s="485"/>
      <c r="FO174" s="485"/>
      <c r="FP174" s="485"/>
      <c r="FQ174" s="485"/>
      <c r="FR174" s="485"/>
      <c r="FS174" s="485"/>
      <c r="FT174" s="485"/>
      <c r="FU174" s="485"/>
      <c r="FV174" s="485"/>
      <c r="FW174" s="485"/>
      <c r="FX174" s="485"/>
      <c r="FY174" s="485"/>
      <c r="FZ174" s="485"/>
      <c r="GA174" s="485"/>
      <c r="GB174" s="485"/>
      <c r="GC174" s="485"/>
      <c r="GD174" s="485"/>
      <c r="GE174" s="485"/>
      <c r="GF174" s="485"/>
      <c r="GG174" s="485"/>
      <c r="GH174" s="485"/>
      <c r="GI174" s="485"/>
      <c r="GJ174" s="485"/>
      <c r="GK174" s="485"/>
      <c r="GL174" s="485"/>
      <c r="GM174" s="485"/>
      <c r="GN174" s="485"/>
      <c r="GO174" s="485"/>
      <c r="GP174" s="485"/>
      <c r="GQ174" s="485"/>
      <c r="GR174" s="485"/>
      <c r="GS174" s="485"/>
      <c r="GT174" s="485"/>
      <c r="GU174" s="485"/>
      <c r="GV174" s="485"/>
      <c r="GW174" s="485"/>
      <c r="GX174" s="485"/>
      <c r="GY174" s="485"/>
      <c r="GZ174" s="485"/>
      <c r="HA174" s="485"/>
      <c r="HB174" s="485"/>
      <c r="HC174" s="485"/>
      <c r="HD174" s="485"/>
      <c r="HE174" s="485"/>
      <c r="HF174" s="485"/>
      <c r="HG174" s="485"/>
      <c r="HH174" s="485"/>
      <c r="HI174" s="485"/>
      <c r="HJ174" s="485"/>
      <c r="HK174" s="485"/>
      <c r="HL174" s="485"/>
      <c r="HM174" s="485"/>
      <c r="HN174" s="485"/>
      <c r="HO174" s="485"/>
      <c r="HP174" s="485"/>
      <c r="HQ174" s="485"/>
      <c r="HR174" s="485"/>
      <c r="HS174" s="485"/>
      <c r="HT174" s="485"/>
      <c r="HU174" s="485"/>
      <c r="HV174" s="485"/>
      <c r="HW174" s="485"/>
      <c r="HX174" s="485"/>
      <c r="HY174" s="485"/>
      <c r="HZ174" s="485"/>
      <c r="IA174" s="485"/>
      <c r="IB174" s="485"/>
      <c r="IC174" s="485"/>
      <c r="ID174" s="485"/>
      <c r="IE174" s="485"/>
      <c r="IF174" s="485"/>
      <c r="IG174" s="485"/>
      <c r="IH174" s="485"/>
      <c r="II174" s="485"/>
      <c r="IJ174" s="485"/>
      <c r="IK174" s="485"/>
      <c r="IL174" s="485"/>
      <c r="IM174" s="485"/>
      <c r="IN174" s="485"/>
      <c r="IO174" s="485"/>
      <c r="IP174" s="485"/>
      <c r="IQ174" s="485"/>
      <c r="IR174" s="485"/>
      <c r="IS174" s="485"/>
      <c r="IT174" s="485"/>
      <c r="IU174" s="485"/>
      <c r="IV174" s="485"/>
    </row>
    <row r="175" spans="1:256" ht="23.25" customHeight="1">
      <c r="A175" s="475" t="s">
        <v>1578</v>
      </c>
      <c r="B175" s="475"/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5"/>
      <c r="O175" s="475"/>
      <c r="P175" s="475"/>
      <c r="Q175" s="475"/>
      <c r="R175" s="475"/>
      <c r="S175" s="475"/>
      <c r="T175" s="475"/>
      <c r="U175" s="475"/>
      <c r="V175" s="485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485"/>
      <c r="AR175" s="485"/>
      <c r="AS175" s="485"/>
      <c r="AT175" s="485"/>
      <c r="AU175" s="485"/>
      <c r="AV175" s="485"/>
      <c r="AW175" s="485"/>
      <c r="AX175" s="485"/>
      <c r="AY175" s="485"/>
      <c r="AZ175" s="485"/>
      <c r="BA175" s="485"/>
      <c r="BB175" s="485"/>
      <c r="BC175" s="485"/>
      <c r="BD175" s="485"/>
      <c r="BE175" s="485"/>
      <c r="BF175" s="485"/>
      <c r="BG175" s="485"/>
      <c r="BH175" s="485"/>
      <c r="BI175" s="485"/>
      <c r="BJ175" s="485"/>
      <c r="BK175" s="485"/>
      <c r="BL175" s="485"/>
      <c r="BM175" s="485"/>
      <c r="BN175" s="485"/>
      <c r="BO175" s="485"/>
      <c r="BP175" s="485"/>
      <c r="BQ175" s="485"/>
      <c r="BR175" s="485"/>
      <c r="BS175" s="485"/>
      <c r="BT175" s="485"/>
      <c r="BU175" s="485"/>
      <c r="BV175" s="485"/>
      <c r="BW175" s="485"/>
      <c r="BX175" s="485"/>
      <c r="BY175" s="485"/>
      <c r="BZ175" s="485"/>
      <c r="CA175" s="485"/>
      <c r="CB175" s="485"/>
      <c r="CC175" s="485"/>
      <c r="CD175" s="485"/>
      <c r="CE175" s="485"/>
      <c r="CF175" s="485"/>
      <c r="CG175" s="485"/>
      <c r="CH175" s="485"/>
      <c r="CI175" s="485"/>
      <c r="CJ175" s="485"/>
      <c r="CK175" s="485"/>
      <c r="CL175" s="485"/>
      <c r="CM175" s="485"/>
      <c r="CN175" s="485"/>
      <c r="CO175" s="485"/>
      <c r="CP175" s="485"/>
      <c r="CQ175" s="485"/>
      <c r="CR175" s="485"/>
      <c r="CS175" s="485"/>
      <c r="CT175" s="485"/>
      <c r="CU175" s="485"/>
      <c r="CV175" s="485"/>
      <c r="CW175" s="485"/>
      <c r="CX175" s="485"/>
      <c r="CY175" s="485"/>
      <c r="CZ175" s="485"/>
      <c r="DA175" s="485"/>
      <c r="DB175" s="485"/>
      <c r="DC175" s="485"/>
      <c r="DD175" s="485"/>
      <c r="DE175" s="485"/>
      <c r="DF175" s="485"/>
      <c r="DG175" s="485"/>
      <c r="DH175" s="485"/>
      <c r="DI175" s="485"/>
      <c r="DJ175" s="485"/>
      <c r="DK175" s="485"/>
      <c r="DL175" s="485"/>
      <c r="DM175" s="485"/>
      <c r="DN175" s="485"/>
      <c r="DO175" s="485"/>
      <c r="DP175" s="485"/>
      <c r="DQ175" s="485"/>
      <c r="DR175" s="485"/>
      <c r="DS175" s="485"/>
      <c r="DT175" s="485"/>
      <c r="DU175" s="485"/>
      <c r="DV175" s="485"/>
      <c r="DW175" s="485"/>
      <c r="DX175" s="485"/>
      <c r="DY175" s="485"/>
      <c r="DZ175" s="485"/>
      <c r="EA175" s="485"/>
      <c r="EB175" s="485"/>
      <c r="EC175" s="485"/>
      <c r="ED175" s="485"/>
      <c r="EE175" s="485"/>
      <c r="EF175" s="485"/>
      <c r="EG175" s="485"/>
      <c r="EH175" s="485"/>
      <c r="EI175" s="485"/>
      <c r="EJ175" s="485"/>
      <c r="EK175" s="485"/>
      <c r="EL175" s="485"/>
      <c r="EM175" s="485"/>
      <c r="EN175" s="485"/>
      <c r="EO175" s="485"/>
      <c r="EP175" s="485"/>
      <c r="EQ175" s="485"/>
      <c r="ER175" s="485"/>
      <c r="ES175" s="485"/>
      <c r="ET175" s="485"/>
      <c r="EU175" s="485"/>
      <c r="EV175" s="485"/>
      <c r="EW175" s="485"/>
      <c r="EX175" s="485"/>
      <c r="EY175" s="485"/>
      <c r="EZ175" s="485"/>
      <c r="FA175" s="485"/>
      <c r="FB175" s="485"/>
      <c r="FC175" s="485"/>
      <c r="FD175" s="485"/>
      <c r="FE175" s="485"/>
      <c r="FF175" s="485"/>
      <c r="FG175" s="485"/>
      <c r="FH175" s="485"/>
      <c r="FI175" s="485"/>
      <c r="FJ175" s="485"/>
      <c r="FK175" s="485"/>
      <c r="FL175" s="485"/>
      <c r="FM175" s="485"/>
      <c r="FN175" s="485"/>
      <c r="FO175" s="485"/>
      <c r="FP175" s="485"/>
      <c r="FQ175" s="485"/>
      <c r="FR175" s="485"/>
      <c r="FS175" s="485"/>
      <c r="FT175" s="485"/>
      <c r="FU175" s="485"/>
      <c r="FV175" s="485"/>
      <c r="FW175" s="485"/>
      <c r="FX175" s="485"/>
      <c r="FY175" s="485"/>
      <c r="FZ175" s="485"/>
      <c r="GA175" s="485"/>
      <c r="GB175" s="485"/>
      <c r="GC175" s="485"/>
      <c r="GD175" s="485"/>
      <c r="GE175" s="485"/>
      <c r="GF175" s="485"/>
      <c r="GG175" s="485"/>
      <c r="GH175" s="485"/>
      <c r="GI175" s="485"/>
      <c r="GJ175" s="485"/>
      <c r="GK175" s="485"/>
      <c r="GL175" s="485"/>
      <c r="GM175" s="485"/>
      <c r="GN175" s="485"/>
      <c r="GO175" s="485"/>
      <c r="GP175" s="485"/>
      <c r="GQ175" s="485"/>
      <c r="GR175" s="485"/>
      <c r="GS175" s="485"/>
      <c r="GT175" s="485"/>
      <c r="GU175" s="485"/>
      <c r="GV175" s="485"/>
      <c r="GW175" s="485"/>
      <c r="GX175" s="485"/>
      <c r="GY175" s="485"/>
      <c r="GZ175" s="485"/>
      <c r="HA175" s="485"/>
      <c r="HB175" s="485"/>
      <c r="HC175" s="485"/>
      <c r="HD175" s="485"/>
      <c r="HE175" s="485"/>
      <c r="HF175" s="485"/>
      <c r="HG175" s="485"/>
      <c r="HH175" s="485"/>
      <c r="HI175" s="485"/>
      <c r="HJ175" s="485"/>
      <c r="HK175" s="485"/>
      <c r="HL175" s="485"/>
      <c r="HM175" s="485"/>
      <c r="HN175" s="485"/>
      <c r="HO175" s="485"/>
      <c r="HP175" s="485"/>
      <c r="HQ175" s="485"/>
      <c r="HR175" s="485"/>
      <c r="HS175" s="485"/>
      <c r="HT175" s="485"/>
      <c r="HU175" s="485"/>
      <c r="HV175" s="485"/>
      <c r="HW175" s="485"/>
      <c r="HX175" s="485"/>
      <c r="HY175" s="485"/>
      <c r="HZ175" s="485"/>
      <c r="IA175" s="485"/>
      <c r="IB175" s="485"/>
      <c r="IC175" s="485"/>
      <c r="ID175" s="485"/>
      <c r="IE175" s="485"/>
      <c r="IF175" s="485"/>
      <c r="IG175" s="485"/>
      <c r="IH175" s="485"/>
      <c r="II175" s="485"/>
      <c r="IJ175" s="485"/>
      <c r="IK175" s="485"/>
      <c r="IL175" s="485"/>
      <c r="IM175" s="485"/>
      <c r="IN175" s="485"/>
      <c r="IO175" s="485"/>
      <c r="IP175" s="485"/>
      <c r="IQ175" s="485"/>
      <c r="IR175" s="485"/>
      <c r="IS175" s="485"/>
      <c r="IT175" s="485"/>
      <c r="IU175" s="485"/>
      <c r="IV175" s="485"/>
    </row>
    <row r="176" spans="1:256" ht="12.75">
      <c r="A176" s="475" t="s">
        <v>1579</v>
      </c>
      <c r="B176" s="475"/>
      <c r="C176" s="475"/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85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485"/>
      <c r="AR176" s="485"/>
      <c r="AS176" s="485"/>
      <c r="AT176" s="485"/>
      <c r="AU176" s="485"/>
      <c r="AV176" s="485"/>
      <c r="AW176" s="485"/>
      <c r="AX176" s="485"/>
      <c r="AY176" s="485"/>
      <c r="AZ176" s="485"/>
      <c r="BA176" s="485"/>
      <c r="BB176" s="485"/>
      <c r="BC176" s="485"/>
      <c r="BD176" s="485"/>
      <c r="BE176" s="485"/>
      <c r="BF176" s="485"/>
      <c r="BG176" s="485"/>
      <c r="BH176" s="485"/>
      <c r="BI176" s="485"/>
      <c r="BJ176" s="485"/>
      <c r="BK176" s="485"/>
      <c r="BL176" s="485"/>
      <c r="BM176" s="485"/>
      <c r="BN176" s="485"/>
      <c r="BO176" s="485"/>
      <c r="BP176" s="485"/>
      <c r="BQ176" s="485"/>
      <c r="BR176" s="485"/>
      <c r="BS176" s="485"/>
      <c r="BT176" s="485"/>
      <c r="BU176" s="485"/>
      <c r="BV176" s="485"/>
      <c r="BW176" s="485"/>
      <c r="BX176" s="485"/>
      <c r="BY176" s="485"/>
      <c r="BZ176" s="485"/>
      <c r="CA176" s="485"/>
      <c r="CB176" s="485"/>
      <c r="CC176" s="485"/>
      <c r="CD176" s="485"/>
      <c r="CE176" s="485"/>
      <c r="CF176" s="485"/>
      <c r="CG176" s="485"/>
      <c r="CH176" s="485"/>
      <c r="CI176" s="485"/>
      <c r="CJ176" s="485"/>
      <c r="CK176" s="485"/>
      <c r="CL176" s="485"/>
      <c r="CM176" s="485"/>
      <c r="CN176" s="485"/>
      <c r="CO176" s="485"/>
      <c r="CP176" s="485"/>
      <c r="CQ176" s="485"/>
      <c r="CR176" s="485"/>
      <c r="CS176" s="485"/>
      <c r="CT176" s="485"/>
      <c r="CU176" s="485"/>
      <c r="CV176" s="485"/>
      <c r="CW176" s="485"/>
      <c r="CX176" s="485"/>
      <c r="CY176" s="485"/>
      <c r="CZ176" s="485"/>
      <c r="DA176" s="485"/>
      <c r="DB176" s="485"/>
      <c r="DC176" s="485"/>
      <c r="DD176" s="485"/>
      <c r="DE176" s="485"/>
      <c r="DF176" s="485"/>
      <c r="DG176" s="485"/>
      <c r="DH176" s="485"/>
      <c r="DI176" s="485"/>
      <c r="DJ176" s="485"/>
      <c r="DK176" s="485"/>
      <c r="DL176" s="485"/>
      <c r="DM176" s="485"/>
      <c r="DN176" s="485"/>
      <c r="DO176" s="485"/>
      <c r="DP176" s="485"/>
      <c r="DQ176" s="485"/>
      <c r="DR176" s="485"/>
      <c r="DS176" s="485"/>
      <c r="DT176" s="485"/>
      <c r="DU176" s="485"/>
      <c r="DV176" s="485"/>
      <c r="DW176" s="485"/>
      <c r="DX176" s="485"/>
      <c r="DY176" s="485"/>
      <c r="DZ176" s="485"/>
      <c r="EA176" s="485"/>
      <c r="EB176" s="485"/>
      <c r="EC176" s="485"/>
      <c r="ED176" s="485"/>
      <c r="EE176" s="485"/>
      <c r="EF176" s="485"/>
      <c r="EG176" s="485"/>
      <c r="EH176" s="485"/>
      <c r="EI176" s="485"/>
      <c r="EJ176" s="485"/>
      <c r="EK176" s="485"/>
      <c r="EL176" s="485"/>
      <c r="EM176" s="485"/>
      <c r="EN176" s="485"/>
      <c r="EO176" s="485"/>
      <c r="EP176" s="485"/>
      <c r="EQ176" s="485"/>
      <c r="ER176" s="485"/>
      <c r="ES176" s="485"/>
      <c r="ET176" s="485"/>
      <c r="EU176" s="485"/>
      <c r="EV176" s="485"/>
      <c r="EW176" s="485"/>
      <c r="EX176" s="485"/>
      <c r="EY176" s="485"/>
      <c r="EZ176" s="485"/>
      <c r="FA176" s="485"/>
      <c r="FB176" s="485"/>
      <c r="FC176" s="485"/>
      <c r="FD176" s="485"/>
      <c r="FE176" s="485"/>
      <c r="FF176" s="485"/>
      <c r="FG176" s="485"/>
      <c r="FH176" s="485"/>
      <c r="FI176" s="485"/>
      <c r="FJ176" s="485"/>
      <c r="FK176" s="485"/>
      <c r="FL176" s="485"/>
      <c r="FM176" s="485"/>
      <c r="FN176" s="485"/>
      <c r="FO176" s="485"/>
      <c r="FP176" s="485"/>
      <c r="FQ176" s="485"/>
      <c r="FR176" s="485"/>
      <c r="FS176" s="485"/>
      <c r="FT176" s="485"/>
      <c r="FU176" s="485"/>
      <c r="FV176" s="485"/>
      <c r="FW176" s="485"/>
      <c r="FX176" s="485"/>
      <c r="FY176" s="485"/>
      <c r="FZ176" s="485"/>
      <c r="GA176" s="485"/>
      <c r="GB176" s="485"/>
      <c r="GC176" s="485"/>
      <c r="GD176" s="485"/>
      <c r="GE176" s="485"/>
      <c r="GF176" s="485"/>
      <c r="GG176" s="485"/>
      <c r="GH176" s="485"/>
      <c r="GI176" s="485"/>
      <c r="GJ176" s="485"/>
      <c r="GK176" s="485"/>
      <c r="GL176" s="485"/>
      <c r="GM176" s="485"/>
      <c r="GN176" s="485"/>
      <c r="GO176" s="485"/>
      <c r="GP176" s="485"/>
      <c r="GQ176" s="485"/>
      <c r="GR176" s="485"/>
      <c r="GS176" s="485"/>
      <c r="GT176" s="485"/>
      <c r="GU176" s="485"/>
      <c r="GV176" s="485"/>
      <c r="GW176" s="485"/>
      <c r="GX176" s="485"/>
      <c r="GY176" s="485"/>
      <c r="GZ176" s="485"/>
      <c r="HA176" s="485"/>
      <c r="HB176" s="485"/>
      <c r="HC176" s="485"/>
      <c r="HD176" s="485"/>
      <c r="HE176" s="485"/>
      <c r="HF176" s="485"/>
      <c r="HG176" s="485"/>
      <c r="HH176" s="485"/>
      <c r="HI176" s="485"/>
      <c r="HJ176" s="485"/>
      <c r="HK176" s="485"/>
      <c r="HL176" s="485"/>
      <c r="HM176" s="485"/>
      <c r="HN176" s="485"/>
      <c r="HO176" s="485"/>
      <c r="HP176" s="485"/>
      <c r="HQ176" s="485"/>
      <c r="HR176" s="485"/>
      <c r="HS176" s="485"/>
      <c r="HT176" s="485"/>
      <c r="HU176" s="485"/>
      <c r="HV176" s="485"/>
      <c r="HW176" s="485"/>
      <c r="HX176" s="485"/>
      <c r="HY176" s="485"/>
      <c r="HZ176" s="485"/>
      <c r="IA176" s="485"/>
      <c r="IB176" s="485"/>
      <c r="IC176" s="485"/>
      <c r="ID176" s="485"/>
      <c r="IE176" s="485"/>
      <c r="IF176" s="485"/>
      <c r="IG176" s="485"/>
      <c r="IH176" s="485"/>
      <c r="II176" s="485"/>
      <c r="IJ176" s="485"/>
      <c r="IK176" s="485"/>
      <c r="IL176" s="485"/>
      <c r="IM176" s="485"/>
      <c r="IN176" s="485"/>
      <c r="IO176" s="485"/>
      <c r="IP176" s="485"/>
      <c r="IQ176" s="485"/>
      <c r="IR176" s="485"/>
      <c r="IS176" s="485"/>
      <c r="IT176" s="485"/>
      <c r="IU176" s="485"/>
      <c r="IV176" s="485"/>
    </row>
    <row r="177" spans="1:22" ht="12.75">
      <c r="A177" s="475" t="s">
        <v>1580</v>
      </c>
      <c r="B177" s="475"/>
      <c r="C177" s="475"/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85"/>
    </row>
    <row r="178" spans="1:22" ht="12.75">
      <c r="A178" s="475" t="s">
        <v>1581</v>
      </c>
      <c r="B178" s="475"/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85"/>
    </row>
    <row r="179" spans="1:22" ht="12.75">
      <c r="A179" s="475" t="s">
        <v>963</v>
      </c>
      <c r="B179" s="475"/>
      <c r="C179" s="475"/>
      <c r="D179" s="475"/>
      <c r="E179" s="475"/>
      <c r="F179" s="475"/>
      <c r="G179" s="475"/>
      <c r="H179" s="475"/>
      <c r="I179" s="475"/>
      <c r="J179" s="475"/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85"/>
    </row>
    <row r="180" spans="1:22" ht="12.75">
      <c r="A180" s="475" t="s">
        <v>1582</v>
      </c>
      <c r="B180" s="475"/>
      <c r="C180" s="475"/>
      <c r="D180" s="475"/>
      <c r="E180" s="475"/>
      <c r="F180" s="475"/>
      <c r="G180" s="475"/>
      <c r="H180" s="475"/>
      <c r="I180" s="475"/>
      <c r="J180" s="475"/>
      <c r="K180" s="475"/>
      <c r="L180" s="475"/>
      <c r="M180" s="475"/>
      <c r="N180" s="475"/>
      <c r="O180" s="475"/>
      <c r="P180" s="475"/>
      <c r="Q180" s="475"/>
      <c r="R180" s="475"/>
      <c r="S180" s="475"/>
      <c r="T180" s="475"/>
      <c r="U180" s="475"/>
      <c r="V180" s="485"/>
    </row>
    <row r="181" spans="1:22" ht="12.75">
      <c r="A181" s="475" t="s">
        <v>1583</v>
      </c>
      <c r="B181" s="475"/>
      <c r="C181" s="475"/>
      <c r="D181" s="475"/>
      <c r="E181" s="475"/>
      <c r="F181" s="475"/>
      <c r="G181" s="475"/>
      <c r="H181" s="475"/>
      <c r="I181" s="475"/>
      <c r="J181" s="475"/>
      <c r="K181" s="475"/>
      <c r="L181" s="475"/>
      <c r="M181" s="475"/>
      <c r="N181" s="475"/>
      <c r="O181" s="475"/>
      <c r="P181" s="475"/>
      <c r="Q181" s="475"/>
      <c r="R181" s="475"/>
      <c r="S181" s="475"/>
      <c r="T181" s="475"/>
      <c r="U181" s="475"/>
      <c r="V181" s="485"/>
    </row>
    <row r="182" spans="1:22" ht="12.75">
      <c r="A182" s="475" t="s">
        <v>1584</v>
      </c>
      <c r="B182" s="475"/>
      <c r="C182" s="475"/>
      <c r="D182" s="475"/>
      <c r="E182" s="475"/>
      <c r="F182" s="475"/>
      <c r="G182" s="475"/>
      <c r="H182" s="475"/>
      <c r="I182" s="475"/>
      <c r="J182" s="475"/>
      <c r="K182" s="475"/>
      <c r="L182" s="475"/>
      <c r="M182" s="475"/>
      <c r="N182" s="475"/>
      <c r="O182" s="475"/>
      <c r="P182" s="475"/>
      <c r="Q182" s="475"/>
      <c r="R182" s="475"/>
      <c r="S182" s="475"/>
      <c r="T182" s="475"/>
      <c r="U182" s="475"/>
      <c r="V182" s="485"/>
    </row>
    <row r="183" spans="1:22" ht="12.75">
      <c r="A183" s="475" t="s">
        <v>1585</v>
      </c>
      <c r="B183" s="475"/>
      <c r="C183" s="475"/>
      <c r="D183" s="475"/>
      <c r="E183" s="475"/>
      <c r="F183" s="475"/>
      <c r="G183" s="475"/>
      <c r="H183" s="475"/>
      <c r="I183" s="475"/>
      <c r="J183" s="475"/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85"/>
    </row>
    <row r="184" spans="1:22" ht="12.75">
      <c r="A184" s="475" t="s">
        <v>1586</v>
      </c>
      <c r="B184" s="475"/>
      <c r="C184" s="475"/>
      <c r="D184" s="475"/>
      <c r="E184" s="475"/>
      <c r="F184" s="475"/>
      <c r="G184" s="475"/>
      <c r="H184" s="475"/>
      <c r="I184" s="475"/>
      <c r="J184" s="475"/>
      <c r="K184" s="475"/>
      <c r="L184" s="475"/>
      <c r="M184" s="475"/>
      <c r="N184" s="475"/>
      <c r="O184" s="475"/>
      <c r="P184" s="475"/>
      <c r="Q184" s="475"/>
      <c r="R184" s="475"/>
      <c r="S184" s="475"/>
      <c r="T184" s="475"/>
      <c r="U184" s="475"/>
      <c r="V184" s="485"/>
    </row>
    <row r="185" spans="1:22" ht="12.75">
      <c r="A185" s="475" t="s">
        <v>1892</v>
      </c>
      <c r="B185" s="475"/>
      <c r="C185" s="475"/>
      <c r="D185" s="475"/>
      <c r="E185" s="475"/>
      <c r="F185" s="475"/>
      <c r="G185" s="475"/>
      <c r="H185" s="475"/>
      <c r="I185" s="475"/>
      <c r="J185" s="475"/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85"/>
    </row>
    <row r="186" spans="1:22" ht="12.75">
      <c r="A186" s="475" t="s">
        <v>259</v>
      </c>
      <c r="B186" s="475"/>
      <c r="C186" s="475"/>
      <c r="D186" s="475"/>
      <c r="E186" s="475"/>
      <c r="F186" s="475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75"/>
      <c r="R186" s="475"/>
      <c r="S186" s="475"/>
      <c r="T186" s="475"/>
      <c r="U186" s="475"/>
      <c r="V186" s="485"/>
    </row>
    <row r="187" spans="1:22" ht="12.75">
      <c r="A187" s="475" t="s">
        <v>255</v>
      </c>
      <c r="B187" s="475"/>
      <c r="C187" s="475"/>
      <c r="D187" s="475"/>
      <c r="E187" s="475"/>
      <c r="F187" s="475"/>
      <c r="G187" s="475"/>
      <c r="H187" s="475"/>
      <c r="I187" s="475"/>
      <c r="J187" s="475"/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85"/>
    </row>
    <row r="188" spans="1:22" ht="12.75">
      <c r="A188" s="475" t="s">
        <v>256</v>
      </c>
      <c r="B188" s="475"/>
      <c r="C188" s="475"/>
      <c r="D188" s="475"/>
      <c r="E188" s="475"/>
      <c r="F188" s="475"/>
      <c r="G188" s="475"/>
      <c r="H188" s="475"/>
      <c r="I188" s="475"/>
      <c r="J188" s="475"/>
      <c r="K188" s="475"/>
      <c r="L188" s="475"/>
      <c r="M188" s="475"/>
      <c r="N188" s="475"/>
      <c r="O188" s="475"/>
      <c r="P188" s="475"/>
      <c r="Q188" s="475"/>
      <c r="R188" s="475"/>
      <c r="S188" s="475"/>
      <c r="T188" s="475"/>
      <c r="U188" s="475"/>
      <c r="V188" s="485"/>
    </row>
    <row r="189" spans="1:22" ht="12.75">
      <c r="A189" s="475" t="s">
        <v>257</v>
      </c>
      <c r="B189" s="475"/>
      <c r="C189" s="475"/>
      <c r="D189" s="475"/>
      <c r="E189" s="475"/>
      <c r="F189" s="475"/>
      <c r="G189" s="475"/>
      <c r="H189" s="475"/>
      <c r="I189" s="475"/>
      <c r="J189" s="475"/>
      <c r="K189" s="475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85"/>
    </row>
    <row r="190" spans="1:22" ht="12.75">
      <c r="A190" s="475" t="s">
        <v>260</v>
      </c>
      <c r="B190" s="475"/>
      <c r="C190" s="475"/>
      <c r="D190" s="475"/>
      <c r="E190" s="475"/>
      <c r="F190" s="475"/>
      <c r="G190" s="475"/>
      <c r="H190" s="475"/>
      <c r="I190" s="475"/>
      <c r="J190" s="475"/>
      <c r="K190" s="475"/>
      <c r="L190" s="475"/>
      <c r="M190" s="475"/>
      <c r="N190" s="475"/>
      <c r="O190" s="475"/>
      <c r="P190" s="475"/>
      <c r="Q190" s="475"/>
      <c r="R190" s="475"/>
      <c r="S190" s="475"/>
      <c r="T190" s="475"/>
      <c r="U190" s="475"/>
      <c r="V190" s="485"/>
    </row>
    <row r="191" spans="1:22" ht="12.75">
      <c r="A191" s="475" t="s">
        <v>258</v>
      </c>
      <c r="B191" s="475"/>
      <c r="C191" s="475"/>
      <c r="D191" s="475"/>
      <c r="E191" s="475"/>
      <c r="F191" s="475"/>
      <c r="G191" s="475"/>
      <c r="H191" s="475"/>
      <c r="I191" s="475"/>
      <c r="J191" s="475"/>
      <c r="K191" s="475"/>
      <c r="L191" s="475"/>
      <c r="M191" s="475"/>
      <c r="N191" s="475"/>
      <c r="O191" s="475"/>
      <c r="P191" s="475"/>
      <c r="Q191" s="475"/>
      <c r="R191" s="475"/>
      <c r="S191" s="475"/>
      <c r="T191" s="475"/>
      <c r="U191" s="475"/>
      <c r="V191" s="485"/>
    </row>
    <row r="192" spans="1:20" ht="27" customHeight="1">
      <c r="A192" s="5" t="s">
        <v>2251</v>
      </c>
      <c r="B192" s="259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</row>
    <row r="193" spans="1:22" ht="41.25">
      <c r="A193" s="9" t="s">
        <v>1893</v>
      </c>
      <c r="G193" s="19">
        <v>112.9</v>
      </c>
      <c r="H193" s="19">
        <v>115.3</v>
      </c>
      <c r="I193" s="19">
        <v>156.9</v>
      </c>
      <c r="J193" s="19">
        <v>146.3</v>
      </c>
      <c r="K193" s="19">
        <v>113.1</v>
      </c>
      <c r="L193" s="19">
        <v>125.1</v>
      </c>
      <c r="M193" s="19">
        <v>122.5</v>
      </c>
      <c r="N193" s="19">
        <v>118.8</v>
      </c>
      <c r="O193" s="19">
        <v>118.5</v>
      </c>
      <c r="P193" s="19">
        <v>117.5</v>
      </c>
      <c r="Q193" s="19">
        <v>147.7</v>
      </c>
      <c r="R193" s="19">
        <v>123.4</v>
      </c>
      <c r="S193" s="19">
        <v>110.3</v>
      </c>
      <c r="T193" s="19">
        <v>92.4</v>
      </c>
      <c r="U193" s="19">
        <v>100.3</v>
      </c>
      <c r="V193" s="19">
        <v>106.7</v>
      </c>
    </row>
    <row r="194" spans="1:22" ht="41.25">
      <c r="A194" s="9" t="s">
        <v>1894</v>
      </c>
      <c r="G194" s="15">
        <v>108</v>
      </c>
      <c r="H194" s="19">
        <v>116.9</v>
      </c>
      <c r="I194" s="19">
        <v>191.3</v>
      </c>
      <c r="J194" s="19">
        <v>129.6</v>
      </c>
      <c r="K194" s="19">
        <v>116.3</v>
      </c>
      <c r="L194" s="15">
        <v>132</v>
      </c>
      <c r="M194" s="19">
        <v>125.3</v>
      </c>
      <c r="N194" s="19">
        <v>118.8</v>
      </c>
      <c r="O194" s="19">
        <v>124.1</v>
      </c>
      <c r="P194" s="15">
        <v>118</v>
      </c>
      <c r="Q194" s="19">
        <v>154.4</v>
      </c>
      <c r="R194" s="19">
        <v>120.6</v>
      </c>
      <c r="S194" s="19">
        <v>115.3</v>
      </c>
      <c r="T194" s="28">
        <v>89</v>
      </c>
      <c r="U194" s="19">
        <v>102.7</v>
      </c>
      <c r="V194" s="19">
        <v>105.8</v>
      </c>
    </row>
    <row r="195" spans="1:23" ht="54.75" customHeight="1">
      <c r="A195" s="9" t="s">
        <v>254</v>
      </c>
      <c r="G195" s="19">
        <v>3310</v>
      </c>
      <c r="H195" s="19">
        <v>3411</v>
      </c>
      <c r="I195" s="19">
        <v>5050</v>
      </c>
      <c r="J195" s="19">
        <v>6999</v>
      </c>
      <c r="K195" s="19">
        <v>8678</v>
      </c>
      <c r="L195" s="19">
        <v>10567</v>
      </c>
      <c r="M195" s="19">
        <v>12939</v>
      </c>
      <c r="N195" s="19">
        <v>16320</v>
      </c>
      <c r="O195" s="19">
        <v>20810</v>
      </c>
      <c r="P195" s="19">
        <v>25394</v>
      </c>
      <c r="Q195" s="19">
        <v>36221</v>
      </c>
      <c r="R195" s="19">
        <v>47482</v>
      </c>
      <c r="S195" s="19">
        <v>52504</v>
      </c>
      <c r="T195" s="19">
        <v>47715</v>
      </c>
      <c r="U195" s="19">
        <v>48144</v>
      </c>
      <c r="V195" s="19">
        <v>43686</v>
      </c>
      <c r="W195" t="s">
        <v>1359</v>
      </c>
    </row>
    <row r="196" spans="1:22" ht="55.5" customHeight="1">
      <c r="A196" s="9" t="s">
        <v>345</v>
      </c>
      <c r="G196" s="19">
        <v>2546</v>
      </c>
      <c r="H196" s="19">
        <v>2704</v>
      </c>
      <c r="I196" s="19">
        <v>4941</v>
      </c>
      <c r="J196" s="19">
        <v>6151</v>
      </c>
      <c r="K196" s="19">
        <v>6590</v>
      </c>
      <c r="L196" s="19">
        <v>9072</v>
      </c>
      <c r="M196" s="19">
        <v>11557</v>
      </c>
      <c r="N196" s="19">
        <v>13967</v>
      </c>
      <c r="O196" s="19">
        <v>17931</v>
      </c>
      <c r="P196" s="19">
        <v>22166</v>
      </c>
      <c r="Q196" s="19">
        <v>36615</v>
      </c>
      <c r="R196" s="19">
        <v>47206</v>
      </c>
      <c r="S196" s="19">
        <v>56495</v>
      </c>
      <c r="T196" s="19">
        <v>52895</v>
      </c>
      <c r="U196" s="19">
        <v>59998</v>
      </c>
      <c r="V196" s="19">
        <v>48243</v>
      </c>
    </row>
    <row r="197" spans="1:21" ht="22.5" customHeight="1">
      <c r="A197" s="479" t="s">
        <v>1895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79"/>
      <c r="T197" s="479"/>
      <c r="U197" s="479"/>
    </row>
    <row r="198" spans="1:20" ht="25.5">
      <c r="A198" s="5" t="s">
        <v>1347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ht="51">
      <c r="A199" s="27" t="s">
        <v>2252</v>
      </c>
    </row>
    <row r="200" spans="1:22" ht="12.75">
      <c r="A200" s="29" t="s">
        <v>2253</v>
      </c>
      <c r="I200" s="260">
        <v>119.39</v>
      </c>
      <c r="J200" s="260">
        <v>170.65</v>
      </c>
      <c r="K200" s="19">
        <v>131.9</v>
      </c>
      <c r="L200" s="19">
        <v>108.3</v>
      </c>
      <c r="M200" s="19">
        <v>117.7</v>
      </c>
      <c r="N200" s="19">
        <v>112.5</v>
      </c>
      <c r="O200" s="19">
        <v>128.8</v>
      </c>
      <c r="P200" s="19">
        <v>113.4</v>
      </c>
      <c r="Q200" s="19">
        <v>110.4</v>
      </c>
      <c r="R200" s="19">
        <v>125.1</v>
      </c>
      <c r="S200" s="15">
        <v>93</v>
      </c>
      <c r="T200" s="260">
        <v>113.9</v>
      </c>
      <c r="U200" s="93">
        <v>116.66</v>
      </c>
      <c r="V200" s="260">
        <v>112</v>
      </c>
    </row>
    <row r="201" spans="1:22" ht="12.75">
      <c r="A201" s="29" t="s">
        <v>1859</v>
      </c>
      <c r="I201" s="260">
        <v>98.69</v>
      </c>
      <c r="J201" s="260">
        <v>225.24</v>
      </c>
      <c r="K201" s="19">
        <v>149.1</v>
      </c>
      <c r="L201" s="19">
        <v>104</v>
      </c>
      <c r="M201" s="19">
        <v>125.8</v>
      </c>
      <c r="N201" s="19">
        <v>101.8</v>
      </c>
      <c r="O201" s="19">
        <v>164.7</v>
      </c>
      <c r="P201" s="15">
        <v>131</v>
      </c>
      <c r="Q201" s="19">
        <v>101.6</v>
      </c>
      <c r="R201" s="19">
        <v>152.3</v>
      </c>
      <c r="S201" s="19">
        <v>61.6</v>
      </c>
      <c r="T201" s="260">
        <v>149.2</v>
      </c>
      <c r="U201" s="93">
        <v>117.08</v>
      </c>
      <c r="V201" s="260">
        <v>126.3</v>
      </c>
    </row>
    <row r="202" spans="1:22" ht="25.5">
      <c r="A202" s="32" t="s">
        <v>1796</v>
      </c>
      <c r="I202" s="260">
        <v>93.05</v>
      </c>
      <c r="J202" s="260">
        <v>241.8</v>
      </c>
      <c r="K202" s="19">
        <v>155.7</v>
      </c>
      <c r="L202" s="15">
        <v>101</v>
      </c>
      <c r="M202" s="19">
        <v>127.3</v>
      </c>
      <c r="N202" s="19">
        <v>97.9</v>
      </c>
      <c r="O202" s="19">
        <v>169.7</v>
      </c>
      <c r="P202" s="19">
        <v>135.3</v>
      </c>
      <c r="Q202" s="19">
        <v>96.4</v>
      </c>
      <c r="R202" s="19">
        <v>158.1</v>
      </c>
      <c r="S202" s="19">
        <v>57.8</v>
      </c>
      <c r="T202" s="260">
        <v>161</v>
      </c>
      <c r="U202" s="93">
        <v>116.08</v>
      </c>
      <c r="V202" s="260">
        <v>128.1</v>
      </c>
    </row>
    <row r="203" spans="1:22" ht="25.5">
      <c r="A203" s="32" t="s">
        <v>1797</v>
      </c>
      <c r="I203" s="260">
        <v>132.25</v>
      </c>
      <c r="J203" s="260">
        <v>158.27</v>
      </c>
      <c r="K203" s="19">
        <v>120.3</v>
      </c>
      <c r="L203" s="19">
        <v>120.6</v>
      </c>
      <c r="M203" s="19">
        <v>118.6</v>
      </c>
      <c r="N203" s="19">
        <v>121.1</v>
      </c>
      <c r="O203" s="19">
        <v>138.2</v>
      </c>
      <c r="P203" s="19">
        <v>105.9</v>
      </c>
      <c r="Q203" s="19">
        <v>133</v>
      </c>
      <c r="R203" s="19">
        <v>110.3</v>
      </c>
      <c r="S203" s="19">
        <v>102.7</v>
      </c>
      <c r="T203" s="260">
        <v>99</v>
      </c>
      <c r="U203" s="93">
        <v>130.86</v>
      </c>
      <c r="V203" s="260">
        <v>112.4</v>
      </c>
    </row>
    <row r="204" spans="1:22" ht="12.75">
      <c r="A204" s="29" t="s">
        <v>1860</v>
      </c>
      <c r="I204" s="260">
        <v>131.42</v>
      </c>
      <c r="J204" s="260">
        <v>167.55</v>
      </c>
      <c r="K204" s="19">
        <v>124.8</v>
      </c>
      <c r="L204" s="19">
        <v>106.3</v>
      </c>
      <c r="M204" s="19">
        <v>113.2</v>
      </c>
      <c r="N204" s="19">
        <v>115.8</v>
      </c>
      <c r="O204" s="19">
        <v>121.5</v>
      </c>
      <c r="P204" s="19">
        <v>108.1</v>
      </c>
      <c r="Q204" s="19">
        <v>113.3</v>
      </c>
      <c r="R204" s="19">
        <v>117.9</v>
      </c>
      <c r="S204" s="19">
        <v>101.9</v>
      </c>
      <c r="T204" s="260">
        <v>105.9</v>
      </c>
      <c r="U204" s="93">
        <v>116.9</v>
      </c>
      <c r="V204" s="260">
        <v>108.3</v>
      </c>
    </row>
    <row r="205" spans="1:22" ht="25.5">
      <c r="A205" s="32" t="s">
        <v>2254</v>
      </c>
      <c r="I205" s="260">
        <v>162</v>
      </c>
      <c r="J205" s="260">
        <v>143.83</v>
      </c>
      <c r="K205" s="19">
        <v>120.1</v>
      </c>
      <c r="L205" s="15">
        <v>113</v>
      </c>
      <c r="M205" s="19">
        <v>109.2</v>
      </c>
      <c r="N205" s="19">
        <v>113.5</v>
      </c>
      <c r="O205" s="19">
        <v>111.1</v>
      </c>
      <c r="P205" s="15">
        <v>104</v>
      </c>
      <c r="Q205" s="19">
        <v>108.3</v>
      </c>
      <c r="R205" s="15">
        <v>120</v>
      </c>
      <c r="S205" s="19">
        <v>112.3</v>
      </c>
      <c r="T205" s="260">
        <v>106.8</v>
      </c>
      <c r="U205" s="93">
        <v>114.26</v>
      </c>
      <c r="V205" s="260">
        <v>101.8</v>
      </c>
    </row>
    <row r="206" spans="1:22" ht="15" customHeight="1">
      <c r="A206" s="32" t="s">
        <v>487</v>
      </c>
      <c r="I206" s="260">
        <v>146.55</v>
      </c>
      <c r="J206" s="260">
        <v>147.57</v>
      </c>
      <c r="K206" s="19">
        <v>119.5</v>
      </c>
      <c r="L206" s="19">
        <v>108.4</v>
      </c>
      <c r="M206" s="19">
        <v>106.6</v>
      </c>
      <c r="N206" s="19">
        <v>117.1</v>
      </c>
      <c r="O206" s="19">
        <v>108.6</v>
      </c>
      <c r="P206" s="19">
        <v>104.2</v>
      </c>
      <c r="Q206" s="15">
        <v>104</v>
      </c>
      <c r="R206" s="19">
        <v>109.6</v>
      </c>
      <c r="S206" s="19">
        <v>110.8</v>
      </c>
      <c r="T206" s="260">
        <v>105.5</v>
      </c>
      <c r="U206" s="93">
        <v>113.18</v>
      </c>
      <c r="V206" s="260">
        <v>112.6</v>
      </c>
    </row>
    <row r="207" spans="1:22" ht="25.5">
      <c r="A207" s="32" t="s">
        <v>2255</v>
      </c>
      <c r="I207" s="260">
        <v>139.95</v>
      </c>
      <c r="J207" s="260">
        <v>168.03</v>
      </c>
      <c r="K207" s="19">
        <v>126.3</v>
      </c>
      <c r="L207" s="19">
        <v>121.5</v>
      </c>
      <c r="M207" s="19">
        <v>105.4</v>
      </c>
      <c r="N207" s="19">
        <v>107.3</v>
      </c>
      <c r="O207" s="19">
        <v>108.4</v>
      </c>
      <c r="P207" s="19">
        <v>105.6</v>
      </c>
      <c r="Q207" s="19">
        <v>106.6</v>
      </c>
      <c r="R207" s="19">
        <v>108.7</v>
      </c>
      <c r="S207" s="19">
        <v>108.4</v>
      </c>
      <c r="T207" s="260">
        <v>104.9</v>
      </c>
      <c r="U207" s="93">
        <v>110.77</v>
      </c>
      <c r="V207" s="260">
        <v>112.2</v>
      </c>
    </row>
    <row r="208" spans="1:22" ht="25.5">
      <c r="A208" s="32" t="s">
        <v>491</v>
      </c>
      <c r="I208" s="260">
        <v>125.19</v>
      </c>
      <c r="J208" s="260">
        <v>147.67</v>
      </c>
      <c r="K208" s="19">
        <v>129.7</v>
      </c>
      <c r="L208" s="19">
        <v>116.3</v>
      </c>
      <c r="M208" s="19">
        <v>115.4</v>
      </c>
      <c r="N208" s="19">
        <v>111.4</v>
      </c>
      <c r="O208" s="19">
        <v>111</v>
      </c>
      <c r="P208" s="19">
        <v>107.3</v>
      </c>
      <c r="Q208" s="19">
        <v>107.2</v>
      </c>
      <c r="R208" s="19">
        <v>125.5</v>
      </c>
      <c r="S208" s="19">
        <v>106.4</v>
      </c>
      <c r="T208" s="260">
        <v>94.6</v>
      </c>
      <c r="U208" s="93">
        <v>108.87</v>
      </c>
      <c r="V208" s="260">
        <v>108.7</v>
      </c>
    </row>
    <row r="209" spans="1:22" ht="38.25">
      <c r="A209" s="32" t="s">
        <v>2256</v>
      </c>
      <c r="I209" s="260">
        <v>150.41</v>
      </c>
      <c r="J209" s="260">
        <v>187.72</v>
      </c>
      <c r="K209" s="19">
        <v>121</v>
      </c>
      <c r="L209" s="19">
        <v>96.6</v>
      </c>
      <c r="M209" s="19">
        <v>104.4</v>
      </c>
      <c r="N209" s="19">
        <v>107.4</v>
      </c>
      <c r="O209" s="19">
        <v>106.4</v>
      </c>
      <c r="P209" s="19">
        <v>109.4</v>
      </c>
      <c r="Q209" s="19">
        <v>107.8</v>
      </c>
      <c r="R209" s="19">
        <v>112.1</v>
      </c>
      <c r="S209" s="19">
        <v>109.2</v>
      </c>
      <c r="T209" s="260">
        <v>103.6</v>
      </c>
      <c r="U209" s="93">
        <v>110.09</v>
      </c>
      <c r="V209" s="260">
        <v>103</v>
      </c>
    </row>
    <row r="210" spans="1:22" ht="25.5">
      <c r="A210" s="32" t="s">
        <v>1081</v>
      </c>
      <c r="I210" s="260">
        <v>113.71</v>
      </c>
      <c r="J210" s="260">
        <v>327.82</v>
      </c>
      <c r="K210" s="19">
        <v>143.7</v>
      </c>
      <c r="L210" s="19">
        <v>83.2</v>
      </c>
      <c r="M210" s="19">
        <v>117.3</v>
      </c>
      <c r="N210" s="19">
        <v>113.4</v>
      </c>
      <c r="O210" s="19">
        <v>153.7</v>
      </c>
      <c r="P210" s="15">
        <v>124</v>
      </c>
      <c r="Q210" s="15">
        <v>102</v>
      </c>
      <c r="R210" s="19">
        <v>143.4</v>
      </c>
      <c r="S210" s="19">
        <v>72.7</v>
      </c>
      <c r="T210" s="260">
        <v>128.3</v>
      </c>
      <c r="U210" s="93">
        <v>121.15</v>
      </c>
      <c r="V210" s="260">
        <v>117.3</v>
      </c>
    </row>
    <row r="211" spans="1:22" ht="12.75">
      <c r="A211" s="32" t="s">
        <v>1703</v>
      </c>
      <c r="I211" s="260">
        <v>120.64</v>
      </c>
      <c r="J211" s="260">
        <v>157.81</v>
      </c>
      <c r="K211" s="15">
        <v>133</v>
      </c>
      <c r="L211" s="19">
        <v>105.3</v>
      </c>
      <c r="M211" s="19">
        <v>108.5</v>
      </c>
      <c r="N211" s="19">
        <v>113.9</v>
      </c>
      <c r="O211" s="19">
        <v>124.5</v>
      </c>
      <c r="P211" s="19">
        <v>110.8</v>
      </c>
      <c r="Q211" s="19">
        <v>114.3</v>
      </c>
      <c r="R211" s="19">
        <v>112.4</v>
      </c>
      <c r="S211" s="19">
        <v>107.1</v>
      </c>
      <c r="T211" s="260">
        <v>99.5</v>
      </c>
      <c r="U211" s="93">
        <v>130.62</v>
      </c>
      <c r="V211" s="260">
        <v>110.3</v>
      </c>
    </row>
    <row r="212" spans="1:22" ht="25.5">
      <c r="A212" s="32" t="s">
        <v>1707</v>
      </c>
      <c r="I212" s="260">
        <v>121.16</v>
      </c>
      <c r="J212" s="260">
        <v>164.3</v>
      </c>
      <c r="K212" s="19">
        <v>128.1</v>
      </c>
      <c r="L212" s="15">
        <v>102</v>
      </c>
      <c r="M212" s="19">
        <v>102.8</v>
      </c>
      <c r="N212" s="19">
        <v>109.9</v>
      </c>
      <c r="O212" s="15">
        <v>108</v>
      </c>
      <c r="P212" s="19">
        <v>111.6</v>
      </c>
      <c r="Q212" s="19">
        <v>110.3</v>
      </c>
      <c r="R212" s="19">
        <v>105.1</v>
      </c>
      <c r="S212" s="19">
        <v>108.4</v>
      </c>
      <c r="T212" s="260">
        <v>106</v>
      </c>
      <c r="U212" s="93">
        <v>110.95</v>
      </c>
      <c r="V212" s="260">
        <v>106.2</v>
      </c>
    </row>
    <row r="213" spans="1:22" ht="38.25">
      <c r="A213" s="32" t="s">
        <v>116</v>
      </c>
      <c r="I213" s="260">
        <v>114.08</v>
      </c>
      <c r="J213" s="260">
        <v>140.54</v>
      </c>
      <c r="K213" s="19">
        <v>140.7</v>
      </c>
      <c r="L213" s="15">
        <v>119.7</v>
      </c>
      <c r="M213" s="19">
        <v>116.1</v>
      </c>
      <c r="N213" s="19">
        <v>118.6</v>
      </c>
      <c r="O213" s="15">
        <v>115.8</v>
      </c>
      <c r="P213" s="19">
        <v>116.7</v>
      </c>
      <c r="Q213" s="15">
        <v>119</v>
      </c>
      <c r="R213" s="19">
        <v>131.1</v>
      </c>
      <c r="S213" s="19">
        <v>103.3</v>
      </c>
      <c r="T213" s="260">
        <v>92.4</v>
      </c>
      <c r="U213" s="93">
        <v>103.63</v>
      </c>
      <c r="V213" s="260">
        <v>113.5</v>
      </c>
    </row>
    <row r="214" spans="1:22" ht="38.25">
      <c r="A214" s="32" t="s">
        <v>144</v>
      </c>
      <c r="I214" s="260">
        <v>121.44</v>
      </c>
      <c r="J214" s="260">
        <v>206.87</v>
      </c>
      <c r="K214" s="19">
        <v>119</v>
      </c>
      <c r="L214" s="19">
        <v>95.5</v>
      </c>
      <c r="M214" s="19">
        <v>124.1</v>
      </c>
      <c r="N214" s="19">
        <v>126.2</v>
      </c>
      <c r="O214" s="19">
        <v>137.4</v>
      </c>
      <c r="P214" s="19">
        <v>105.4</v>
      </c>
      <c r="Q214" s="15">
        <v>124.8</v>
      </c>
      <c r="R214" s="19">
        <v>105</v>
      </c>
      <c r="S214" s="19">
        <v>108.1</v>
      </c>
      <c r="T214" s="260">
        <v>104.1</v>
      </c>
      <c r="U214" s="93">
        <v>122.4</v>
      </c>
      <c r="V214" s="260">
        <v>104.7</v>
      </c>
    </row>
    <row r="215" spans="1:22" ht="13.5" customHeight="1">
      <c r="A215" s="32" t="s">
        <v>2257</v>
      </c>
      <c r="I215" s="260">
        <v>114.29</v>
      </c>
      <c r="J215" s="260">
        <v>158.14</v>
      </c>
      <c r="K215" s="19">
        <v>130.6</v>
      </c>
      <c r="L215" s="19">
        <v>117.1</v>
      </c>
      <c r="M215" s="19">
        <v>111.4</v>
      </c>
      <c r="N215" s="19">
        <v>109.8</v>
      </c>
      <c r="O215" s="19">
        <v>114.4</v>
      </c>
      <c r="P215" s="19">
        <v>110.4</v>
      </c>
      <c r="Q215" s="19">
        <v>110.5</v>
      </c>
      <c r="R215" s="19">
        <v>113.9</v>
      </c>
      <c r="S215" s="19">
        <v>118.5</v>
      </c>
      <c r="T215" s="260">
        <v>103.7</v>
      </c>
      <c r="U215" s="93">
        <v>105.46</v>
      </c>
      <c r="V215" s="260">
        <v>105.4</v>
      </c>
    </row>
    <row r="216" spans="1:22" ht="38.25">
      <c r="A216" s="32" t="s">
        <v>2258</v>
      </c>
      <c r="I216" s="260">
        <v>145.91</v>
      </c>
      <c r="J216" s="260">
        <v>136.67</v>
      </c>
      <c r="K216" s="19">
        <v>120.8</v>
      </c>
      <c r="L216" s="19">
        <v>109.5</v>
      </c>
      <c r="M216" s="19">
        <v>111.2</v>
      </c>
      <c r="N216" s="19">
        <v>108.6</v>
      </c>
      <c r="O216" s="19">
        <v>111.4</v>
      </c>
      <c r="P216" s="19">
        <v>106.5</v>
      </c>
      <c r="Q216" s="19">
        <v>115.2</v>
      </c>
      <c r="R216" s="19">
        <v>109.3</v>
      </c>
      <c r="S216" s="19">
        <v>107.9</v>
      </c>
      <c r="T216" s="260">
        <v>106</v>
      </c>
      <c r="U216" s="93">
        <v>109.83</v>
      </c>
      <c r="V216" s="260">
        <v>104.9</v>
      </c>
    </row>
    <row r="217" spans="1:22" ht="25.5">
      <c r="A217" s="32" t="s">
        <v>153</v>
      </c>
      <c r="I217" s="260">
        <v>128.36</v>
      </c>
      <c r="J217" s="260">
        <v>139.75</v>
      </c>
      <c r="K217" s="19">
        <v>123.2</v>
      </c>
      <c r="L217" s="19">
        <v>118.4</v>
      </c>
      <c r="M217" s="19">
        <v>108.3</v>
      </c>
      <c r="N217" s="19">
        <v>113.1</v>
      </c>
      <c r="O217" s="19">
        <v>120.8</v>
      </c>
      <c r="P217" s="19">
        <v>108.4</v>
      </c>
      <c r="Q217" s="19">
        <v>108.3</v>
      </c>
      <c r="R217" s="19">
        <v>108.7</v>
      </c>
      <c r="S217" s="19">
        <v>116.5</v>
      </c>
      <c r="T217" s="260">
        <v>97.5</v>
      </c>
      <c r="U217" s="93">
        <v>111.88</v>
      </c>
      <c r="V217" s="260">
        <v>109.5</v>
      </c>
    </row>
    <row r="218" spans="1:22" ht="12.75">
      <c r="A218" s="32" t="s">
        <v>2259</v>
      </c>
      <c r="I218" s="260">
        <v>140.11</v>
      </c>
      <c r="J218" s="260">
        <v>138.23</v>
      </c>
      <c r="K218" s="19">
        <v>128.7</v>
      </c>
      <c r="L218" s="19">
        <v>112.6</v>
      </c>
      <c r="M218" s="19">
        <v>109.6</v>
      </c>
      <c r="N218" s="19">
        <v>113.8</v>
      </c>
      <c r="O218" s="19">
        <v>110</v>
      </c>
      <c r="P218" s="19">
        <v>105.4</v>
      </c>
      <c r="Q218" s="19">
        <v>112.3</v>
      </c>
      <c r="R218" s="19">
        <v>111.6</v>
      </c>
      <c r="S218" s="19">
        <v>116.9</v>
      </c>
      <c r="T218" s="260">
        <v>110.6</v>
      </c>
      <c r="U218" s="93">
        <v>113.04</v>
      </c>
      <c r="V218" s="260">
        <v>110.7</v>
      </c>
    </row>
    <row r="219" spans="1:22" ht="25.5">
      <c r="A219" s="29" t="s">
        <v>2227</v>
      </c>
      <c r="I219" s="260">
        <v>102.18</v>
      </c>
      <c r="J219" s="260">
        <v>117.71</v>
      </c>
      <c r="K219" s="19">
        <v>141.6</v>
      </c>
      <c r="L219" s="19">
        <v>127.4</v>
      </c>
      <c r="M219" s="19">
        <v>126</v>
      </c>
      <c r="N219" s="19">
        <v>114.5</v>
      </c>
      <c r="O219" s="19">
        <v>112.5</v>
      </c>
      <c r="P219" s="19">
        <v>112.6</v>
      </c>
      <c r="Q219" s="19">
        <v>110.3</v>
      </c>
      <c r="R219" s="19">
        <v>113.3</v>
      </c>
      <c r="S219" s="15">
        <v>118</v>
      </c>
      <c r="T219" s="260">
        <v>118.3</v>
      </c>
      <c r="U219" s="93">
        <v>113.82</v>
      </c>
      <c r="V219" s="260">
        <v>105.1</v>
      </c>
    </row>
    <row r="220" spans="1:22" ht="25.5">
      <c r="A220" s="32" t="s">
        <v>2260</v>
      </c>
      <c r="I220" s="260">
        <v>102.23</v>
      </c>
      <c r="J220" s="260">
        <v>119.95</v>
      </c>
      <c r="K220" s="19">
        <v>143.5</v>
      </c>
      <c r="L220" s="19">
        <v>128.1</v>
      </c>
      <c r="M220" s="19">
        <v>125.5</v>
      </c>
      <c r="N220" s="19">
        <v>113.9</v>
      </c>
      <c r="O220" s="19">
        <v>112.5</v>
      </c>
      <c r="P220" s="19">
        <v>111.5</v>
      </c>
      <c r="Q220" s="19">
        <v>109.8</v>
      </c>
      <c r="R220" s="15">
        <v>115</v>
      </c>
      <c r="S220" s="19">
        <v>116.6</v>
      </c>
      <c r="T220" s="260">
        <v>117.6</v>
      </c>
      <c r="U220" s="93">
        <v>113.84</v>
      </c>
      <c r="V220" s="260">
        <v>102.1</v>
      </c>
    </row>
    <row r="221" spans="1:22" ht="38.25">
      <c r="A221" s="32" t="s">
        <v>2261</v>
      </c>
      <c r="I221" s="260">
        <v>102.01</v>
      </c>
      <c r="J221" s="260">
        <v>110.72</v>
      </c>
      <c r="K221" s="19">
        <v>135.4</v>
      </c>
      <c r="L221" s="19">
        <v>125.2</v>
      </c>
      <c r="M221" s="19">
        <v>128.8</v>
      </c>
      <c r="N221" s="19">
        <v>117.8</v>
      </c>
      <c r="O221" s="19">
        <v>112.3</v>
      </c>
      <c r="P221" s="19">
        <v>115.1</v>
      </c>
      <c r="Q221" s="19">
        <v>111.4</v>
      </c>
      <c r="R221" s="15">
        <v>110</v>
      </c>
      <c r="S221" s="19">
        <v>121.1</v>
      </c>
      <c r="T221" s="260">
        <v>119.6</v>
      </c>
      <c r="U221" s="93">
        <v>113.79</v>
      </c>
      <c r="V221" s="260">
        <v>111.3</v>
      </c>
    </row>
    <row r="222" ht="51">
      <c r="A222" s="27" t="s">
        <v>2262</v>
      </c>
    </row>
    <row r="223" ht="25.5">
      <c r="A223" s="27" t="s">
        <v>1796</v>
      </c>
    </row>
    <row r="224" spans="1:22" ht="12.75">
      <c r="A224" s="54" t="s">
        <v>2263</v>
      </c>
      <c r="G224" s="14">
        <v>135</v>
      </c>
      <c r="H224" s="106">
        <v>99.4</v>
      </c>
      <c r="I224" s="28">
        <v>99.5</v>
      </c>
      <c r="J224" s="28">
        <v>123.58</v>
      </c>
      <c r="K224" s="19">
        <v>140.1</v>
      </c>
      <c r="L224" s="19">
        <v>123.8</v>
      </c>
      <c r="M224" s="19">
        <v>112.2</v>
      </c>
      <c r="N224" s="19">
        <v>101.9</v>
      </c>
      <c r="O224" s="19">
        <v>143.5</v>
      </c>
      <c r="P224" s="19">
        <v>119.5</v>
      </c>
      <c r="Q224" s="19">
        <v>95.7</v>
      </c>
      <c r="R224" s="19">
        <v>116.4</v>
      </c>
      <c r="S224" s="28">
        <v>136</v>
      </c>
      <c r="T224" s="28">
        <v>89.3</v>
      </c>
      <c r="U224" s="93">
        <v>126.99</v>
      </c>
      <c r="V224" s="432">
        <v>132.53</v>
      </c>
    </row>
    <row r="225" spans="1:22" ht="12.75">
      <c r="A225" s="439" t="s">
        <v>1348</v>
      </c>
      <c r="G225" s="441">
        <v>110.84</v>
      </c>
      <c r="H225" s="441">
        <v>92.47</v>
      </c>
      <c r="I225" s="441">
        <v>102.21</v>
      </c>
      <c r="J225" s="441">
        <v>157.12</v>
      </c>
      <c r="K225" s="441">
        <v>149.81</v>
      </c>
      <c r="L225" s="441">
        <v>125.14</v>
      </c>
      <c r="M225" s="441">
        <v>112.17</v>
      </c>
      <c r="N225" s="441">
        <v>106.5</v>
      </c>
      <c r="O225" s="441">
        <v>149.6</v>
      </c>
      <c r="P225" s="441">
        <v>119.55</v>
      </c>
      <c r="Q225" s="441">
        <v>90.02</v>
      </c>
      <c r="R225" s="441">
        <v>108.06</v>
      </c>
      <c r="S225" s="441">
        <v>149.48</v>
      </c>
      <c r="T225" s="441">
        <v>70.81</v>
      </c>
      <c r="U225" s="441">
        <v>152.82</v>
      </c>
      <c r="V225" s="441">
        <v>146.34</v>
      </c>
    </row>
    <row r="226" spans="1:22" ht="15.75">
      <c r="A226" s="439" t="s">
        <v>1724</v>
      </c>
      <c r="G226" s="441">
        <v>141.37</v>
      </c>
      <c r="H226" s="441">
        <v>100.18</v>
      </c>
      <c r="I226" s="441">
        <v>99.71</v>
      </c>
      <c r="J226" s="441">
        <v>120.27</v>
      </c>
      <c r="K226" s="441">
        <v>149.6</v>
      </c>
      <c r="L226" s="441">
        <v>116.05</v>
      </c>
      <c r="M226" s="441">
        <v>112.44</v>
      </c>
      <c r="N226" s="441">
        <v>107.19</v>
      </c>
      <c r="O226" s="441">
        <v>144.73</v>
      </c>
      <c r="P226" s="441">
        <v>108.86</v>
      </c>
      <c r="Q226" s="441">
        <v>103.09</v>
      </c>
      <c r="R226" s="441">
        <v>120.51</v>
      </c>
      <c r="S226" s="441">
        <v>133.31</v>
      </c>
      <c r="T226" s="441">
        <v>92</v>
      </c>
      <c r="U226" s="441">
        <v>116.68</v>
      </c>
      <c r="V226" s="441">
        <v>133.05</v>
      </c>
    </row>
    <row r="227" spans="1:22" ht="15.75">
      <c r="A227" s="54" t="s">
        <v>1349</v>
      </c>
      <c r="G227" s="14">
        <v>124.96</v>
      </c>
      <c r="H227" s="14">
        <v>112.31</v>
      </c>
      <c r="I227" s="28">
        <v>89.52</v>
      </c>
      <c r="J227" s="28">
        <v>287.09</v>
      </c>
      <c r="K227" s="19">
        <v>155.9</v>
      </c>
      <c r="L227" s="19">
        <v>92.1</v>
      </c>
      <c r="M227" s="19">
        <v>126.4</v>
      </c>
      <c r="N227" s="19">
        <v>100.7</v>
      </c>
      <c r="O227" s="19">
        <v>166.2</v>
      </c>
      <c r="P227" s="19">
        <v>140.9</v>
      </c>
      <c r="Q227" s="19">
        <v>91.3</v>
      </c>
      <c r="R227" s="19">
        <v>166.1</v>
      </c>
      <c r="S227" s="19">
        <v>46.1</v>
      </c>
      <c r="T227" s="28">
        <v>199.3</v>
      </c>
      <c r="U227" s="93">
        <v>114.7</v>
      </c>
      <c r="V227" s="399">
        <v>129.05</v>
      </c>
    </row>
    <row r="228" spans="1:22" ht="40.5" customHeight="1">
      <c r="A228" s="440" t="s">
        <v>1350</v>
      </c>
      <c r="G228" s="399" t="s">
        <v>834</v>
      </c>
      <c r="H228" s="399" t="s">
        <v>834</v>
      </c>
      <c r="I228" s="399" t="s">
        <v>834</v>
      </c>
      <c r="J228" s="399" t="s">
        <v>834</v>
      </c>
      <c r="K228" s="399">
        <v>146.63</v>
      </c>
      <c r="L228" s="399">
        <v>164.87</v>
      </c>
      <c r="M228" s="399">
        <v>117.89</v>
      </c>
      <c r="N228" s="399">
        <v>89.64</v>
      </c>
      <c r="O228" s="399">
        <v>115.88</v>
      </c>
      <c r="P228" s="399">
        <v>107.27</v>
      </c>
      <c r="Q228" s="399">
        <v>106.45</v>
      </c>
      <c r="R228" s="399">
        <v>105.12</v>
      </c>
      <c r="S228" s="399">
        <v>130.86</v>
      </c>
      <c r="T228" s="399">
        <v>121.39</v>
      </c>
      <c r="U228" s="399">
        <v>105.83</v>
      </c>
      <c r="V228" s="399">
        <v>121.84</v>
      </c>
    </row>
    <row r="229" spans="1:22" ht="25.5">
      <c r="A229" s="54" t="s">
        <v>2149</v>
      </c>
      <c r="G229" s="433" t="s">
        <v>834</v>
      </c>
      <c r="H229" s="433" t="s">
        <v>834</v>
      </c>
      <c r="I229" s="433" t="s">
        <v>834</v>
      </c>
      <c r="J229" s="433" t="s">
        <v>834</v>
      </c>
      <c r="K229" s="19">
        <v>162.4</v>
      </c>
      <c r="L229" s="19">
        <v>163.2</v>
      </c>
      <c r="M229" s="19">
        <v>135.9</v>
      </c>
      <c r="N229" s="19">
        <v>70.5</v>
      </c>
      <c r="O229" s="19">
        <v>211.5</v>
      </c>
      <c r="P229" s="19">
        <v>118.6</v>
      </c>
      <c r="Q229" s="19">
        <v>113.5</v>
      </c>
      <c r="R229" s="19">
        <v>114.4</v>
      </c>
      <c r="S229" s="19">
        <v>123.1</v>
      </c>
      <c r="T229" s="28">
        <v>96</v>
      </c>
      <c r="U229" s="93">
        <v>114.4</v>
      </c>
      <c r="V229" s="432">
        <v>126.95</v>
      </c>
    </row>
    <row r="230" spans="1:21" ht="25.5">
      <c r="A230" s="27" t="s">
        <v>1797</v>
      </c>
      <c r="G230" s="95"/>
      <c r="H230" s="95"/>
      <c r="I230" s="15"/>
      <c r="J230" s="15"/>
      <c r="K230" s="15"/>
      <c r="L230" s="15"/>
      <c r="M230" s="15"/>
      <c r="N230" s="15"/>
      <c r="O230" s="28"/>
      <c r="P230" s="28"/>
      <c r="Q230" s="28"/>
      <c r="R230" s="28"/>
      <c r="S230" s="28"/>
      <c r="U230" s="43"/>
    </row>
    <row r="231" spans="1:22" ht="25.5">
      <c r="A231" s="54" t="s">
        <v>2150</v>
      </c>
      <c r="G231" s="95">
        <v>118.6</v>
      </c>
      <c r="H231" s="95">
        <v>106.8</v>
      </c>
      <c r="I231" s="15">
        <v>114.88</v>
      </c>
      <c r="J231" s="15">
        <v>121.09</v>
      </c>
      <c r="K231" s="15">
        <v>115.3</v>
      </c>
      <c r="L231" s="15">
        <v>128.3</v>
      </c>
      <c r="M231" s="15">
        <v>104.6</v>
      </c>
      <c r="N231" s="15">
        <v>110.5</v>
      </c>
      <c r="O231" s="70">
        <v>151.6</v>
      </c>
      <c r="P231" s="70">
        <v>123.6</v>
      </c>
      <c r="Q231" s="70">
        <v>112.8</v>
      </c>
      <c r="R231" s="70">
        <v>102.1</v>
      </c>
      <c r="S231" s="70">
        <v>131.4</v>
      </c>
      <c r="T231" s="70">
        <v>72</v>
      </c>
      <c r="U231" s="93">
        <v>175.87</v>
      </c>
      <c r="V231" s="432">
        <v>130.16</v>
      </c>
    </row>
    <row r="232" spans="1:22" ht="39.75" customHeight="1">
      <c r="A232" s="440" t="s">
        <v>2151</v>
      </c>
      <c r="G232" s="69">
        <v>148.61</v>
      </c>
      <c r="H232" s="69">
        <v>103.28</v>
      </c>
      <c r="I232" s="34">
        <v>110.63</v>
      </c>
      <c r="J232" s="34">
        <v>138.21</v>
      </c>
      <c r="K232" s="34">
        <v>134.8</v>
      </c>
      <c r="L232" s="34">
        <v>120.3</v>
      </c>
      <c r="M232" s="34">
        <v>111.4</v>
      </c>
      <c r="N232" s="34">
        <v>123.6</v>
      </c>
      <c r="O232" s="357">
        <v>114.9</v>
      </c>
      <c r="P232" s="357">
        <v>108.7</v>
      </c>
      <c r="Q232" s="357">
        <v>118</v>
      </c>
      <c r="R232" s="357">
        <v>126.8</v>
      </c>
      <c r="S232" s="357">
        <v>113.6</v>
      </c>
      <c r="T232" s="357">
        <v>90.8</v>
      </c>
      <c r="U232" s="399">
        <v>99.57</v>
      </c>
      <c r="V232" s="399">
        <v>94.94</v>
      </c>
    </row>
    <row r="233" spans="1:22" ht="15.75">
      <c r="A233" s="54" t="s">
        <v>1351</v>
      </c>
      <c r="G233" s="14">
        <v>143.56</v>
      </c>
      <c r="H233" s="14">
        <v>114.91</v>
      </c>
      <c r="I233" s="15">
        <v>107.63</v>
      </c>
      <c r="J233" s="15">
        <v>130.42</v>
      </c>
      <c r="K233" s="15">
        <v>145.8</v>
      </c>
      <c r="L233" s="15">
        <v>119.6</v>
      </c>
      <c r="M233" s="15">
        <v>115.8</v>
      </c>
      <c r="N233" s="15">
        <v>111.5</v>
      </c>
      <c r="O233" s="70">
        <v>119.5</v>
      </c>
      <c r="P233" s="70">
        <v>113.7</v>
      </c>
      <c r="Q233" s="70">
        <v>120.5</v>
      </c>
      <c r="R233" s="70">
        <v>124.3</v>
      </c>
      <c r="S233" s="70">
        <v>125.9</v>
      </c>
      <c r="T233" s="70">
        <v>90</v>
      </c>
      <c r="U233" s="93">
        <v>103.13</v>
      </c>
      <c r="V233" s="432">
        <v>119.36</v>
      </c>
    </row>
    <row r="234" spans="1:22" ht="25.5" customHeight="1">
      <c r="A234" s="442" t="s">
        <v>2254</v>
      </c>
      <c r="G234" s="14"/>
      <c r="H234" s="14"/>
      <c r="I234" s="15"/>
      <c r="J234" s="15"/>
      <c r="K234" s="15"/>
      <c r="L234" s="15"/>
      <c r="M234" s="15"/>
      <c r="N234" s="15"/>
      <c r="O234" s="70"/>
      <c r="P234" s="70"/>
      <c r="Q234" s="70"/>
      <c r="R234" s="70"/>
      <c r="S234" s="70"/>
      <c r="T234" s="70"/>
      <c r="U234" s="93"/>
      <c r="V234" s="432"/>
    </row>
    <row r="235" spans="1:22" ht="12.75">
      <c r="A235" s="54" t="s">
        <v>1764</v>
      </c>
      <c r="G235" s="14">
        <v>126.49</v>
      </c>
      <c r="H235" s="14">
        <v>114.87</v>
      </c>
      <c r="I235" s="28">
        <v>170.13</v>
      </c>
      <c r="J235" s="28">
        <v>147.73</v>
      </c>
      <c r="K235" s="28">
        <v>137.5</v>
      </c>
      <c r="L235" s="28">
        <v>121.8</v>
      </c>
      <c r="M235" s="28">
        <v>97.8</v>
      </c>
      <c r="N235" s="28">
        <v>112.1</v>
      </c>
      <c r="O235" s="28">
        <v>122</v>
      </c>
      <c r="P235" s="28">
        <v>110.6</v>
      </c>
      <c r="Q235" s="28">
        <v>106.3</v>
      </c>
      <c r="R235" s="28">
        <v>108.8</v>
      </c>
      <c r="S235" s="28">
        <v>118.3</v>
      </c>
      <c r="T235" s="28">
        <v>99.9</v>
      </c>
      <c r="U235" s="93">
        <v>105.06</v>
      </c>
      <c r="V235" s="432">
        <v>102.67</v>
      </c>
    </row>
    <row r="236" spans="1:22" ht="12.75">
      <c r="A236" s="165" t="s">
        <v>2264</v>
      </c>
      <c r="G236" s="14">
        <v>123.01</v>
      </c>
      <c r="H236" s="14">
        <v>112.98</v>
      </c>
      <c r="I236" s="28">
        <v>160.19</v>
      </c>
      <c r="J236" s="28">
        <v>159.55</v>
      </c>
      <c r="K236" s="28">
        <v>127</v>
      </c>
      <c r="L236" s="28">
        <v>129.8</v>
      </c>
      <c r="M236" s="28">
        <v>97.2</v>
      </c>
      <c r="N236" s="28">
        <v>101.3</v>
      </c>
      <c r="O236" s="28">
        <v>133.8</v>
      </c>
      <c r="P236" s="28">
        <v>118.2</v>
      </c>
      <c r="Q236" s="28">
        <v>113.9</v>
      </c>
      <c r="R236" s="28">
        <v>99.8</v>
      </c>
      <c r="S236" s="28">
        <v>122.4</v>
      </c>
      <c r="T236" s="28">
        <v>102.9</v>
      </c>
      <c r="U236" s="93">
        <v>109.29</v>
      </c>
      <c r="V236" s="432">
        <v>118.88</v>
      </c>
    </row>
    <row r="237" spans="1:22" ht="12.75">
      <c r="A237" s="165" t="s">
        <v>2265</v>
      </c>
      <c r="G237" s="14">
        <v>127.93</v>
      </c>
      <c r="H237" s="14">
        <v>113.27</v>
      </c>
      <c r="I237" s="28">
        <v>144.72</v>
      </c>
      <c r="J237" s="28">
        <v>146.12</v>
      </c>
      <c r="K237" s="28">
        <v>144.2</v>
      </c>
      <c r="L237" s="28">
        <v>122</v>
      </c>
      <c r="M237" s="28">
        <v>93.1</v>
      </c>
      <c r="N237" s="28">
        <v>106.1</v>
      </c>
      <c r="O237" s="28">
        <v>141.5</v>
      </c>
      <c r="P237" s="28">
        <v>102.4</v>
      </c>
      <c r="Q237" s="28">
        <v>102.7</v>
      </c>
      <c r="R237" s="28">
        <v>104.2</v>
      </c>
      <c r="S237" s="28">
        <v>136.3</v>
      </c>
      <c r="T237" s="28">
        <v>94.2</v>
      </c>
      <c r="U237" s="93">
        <v>105.43</v>
      </c>
      <c r="V237" s="432">
        <v>110.9</v>
      </c>
    </row>
    <row r="238" spans="1:22" ht="25.5">
      <c r="A238" s="165" t="s">
        <v>2152</v>
      </c>
      <c r="G238" s="14">
        <v>142.05</v>
      </c>
      <c r="H238" s="14">
        <v>121.18</v>
      </c>
      <c r="I238" s="28">
        <v>180.44</v>
      </c>
      <c r="J238" s="28">
        <v>128.47</v>
      </c>
      <c r="K238" s="28">
        <v>144.3</v>
      </c>
      <c r="L238" s="28">
        <v>111.7</v>
      </c>
      <c r="M238" s="28">
        <v>102.1</v>
      </c>
      <c r="N238" s="28">
        <v>125.8</v>
      </c>
      <c r="O238" s="28">
        <v>99.5</v>
      </c>
      <c r="P238" s="28">
        <v>112.9</v>
      </c>
      <c r="Q238" s="28">
        <v>105</v>
      </c>
      <c r="R238" s="28">
        <v>113.5</v>
      </c>
      <c r="S238" s="28">
        <v>111.3</v>
      </c>
      <c r="T238" s="28">
        <v>101</v>
      </c>
      <c r="U238" s="93">
        <v>104.69</v>
      </c>
      <c r="V238" s="432">
        <v>98.09</v>
      </c>
    </row>
    <row r="239" spans="1:22" ht="12.75">
      <c r="A239" s="54" t="s">
        <v>2153</v>
      </c>
      <c r="G239" s="14">
        <v>124.16</v>
      </c>
      <c r="H239" s="14">
        <v>110.86</v>
      </c>
      <c r="I239" s="28">
        <v>160.79</v>
      </c>
      <c r="J239" s="28">
        <v>132.31</v>
      </c>
      <c r="K239" s="28">
        <v>134.6</v>
      </c>
      <c r="L239" s="28">
        <v>121.1</v>
      </c>
      <c r="M239" s="28">
        <v>105.3</v>
      </c>
      <c r="N239" s="28">
        <v>106.6</v>
      </c>
      <c r="O239" s="28">
        <v>121.6</v>
      </c>
      <c r="P239" s="28">
        <v>107.8</v>
      </c>
      <c r="Q239" s="261">
        <v>105.1</v>
      </c>
      <c r="R239" s="28">
        <v>108.1</v>
      </c>
      <c r="S239" s="28">
        <v>123.4</v>
      </c>
      <c r="T239" s="28">
        <v>106.2</v>
      </c>
      <c r="U239" s="93">
        <v>106.5</v>
      </c>
      <c r="V239" s="432">
        <v>107.6</v>
      </c>
    </row>
    <row r="240" spans="1:22" ht="16.5" customHeight="1">
      <c r="A240" s="440" t="s">
        <v>84</v>
      </c>
      <c r="B240" s="204"/>
      <c r="C240" s="204"/>
      <c r="D240" s="204"/>
      <c r="E240" s="204"/>
      <c r="F240" s="204"/>
      <c r="G240" s="443">
        <v>114.66</v>
      </c>
      <c r="H240" s="443">
        <v>115.63</v>
      </c>
      <c r="I240" s="443">
        <v>161.84</v>
      </c>
      <c r="J240" s="443">
        <v>129.33</v>
      </c>
      <c r="K240" s="443">
        <v>115.02</v>
      </c>
      <c r="L240" s="443">
        <v>126.65</v>
      </c>
      <c r="M240" s="443">
        <v>99.72</v>
      </c>
      <c r="N240" s="443">
        <v>103.82</v>
      </c>
      <c r="O240" s="443">
        <v>116.11</v>
      </c>
      <c r="P240" s="443">
        <v>117.56</v>
      </c>
      <c r="Q240" s="443">
        <v>105.89</v>
      </c>
      <c r="R240" s="443">
        <v>112.66</v>
      </c>
      <c r="S240" s="443">
        <v>123</v>
      </c>
      <c r="T240" s="443">
        <v>113</v>
      </c>
      <c r="U240" s="443">
        <v>102.7</v>
      </c>
      <c r="V240" s="443">
        <v>104.8</v>
      </c>
    </row>
    <row r="241" spans="1:22" ht="41.25">
      <c r="A241" s="54" t="s">
        <v>1352</v>
      </c>
      <c r="G241" s="14">
        <v>108.18</v>
      </c>
      <c r="H241" s="14">
        <v>102.26</v>
      </c>
      <c r="I241" s="28">
        <v>139.37</v>
      </c>
      <c r="J241" s="28">
        <v>147.44</v>
      </c>
      <c r="K241" s="28">
        <v>112.5</v>
      </c>
      <c r="L241" s="28">
        <v>115.6</v>
      </c>
      <c r="M241" s="28">
        <v>105.6</v>
      </c>
      <c r="N241" s="28">
        <v>112.1</v>
      </c>
      <c r="O241" s="28">
        <v>104.7</v>
      </c>
      <c r="P241" s="28">
        <v>107.8</v>
      </c>
      <c r="Q241" s="28">
        <v>112.9</v>
      </c>
      <c r="R241" s="28">
        <v>122.1</v>
      </c>
      <c r="S241" s="28">
        <v>114.9</v>
      </c>
      <c r="T241" s="28">
        <v>111.9</v>
      </c>
      <c r="U241" s="93">
        <v>102.06</v>
      </c>
      <c r="V241" s="432">
        <v>104.98</v>
      </c>
    </row>
    <row r="242" spans="1:22" ht="28.5">
      <c r="A242" s="54" t="s">
        <v>1353</v>
      </c>
      <c r="G242" s="14">
        <v>113.26</v>
      </c>
      <c r="H242" s="14">
        <v>121.26</v>
      </c>
      <c r="I242" s="28">
        <v>171.57</v>
      </c>
      <c r="J242" s="28">
        <v>185.12</v>
      </c>
      <c r="K242" s="28">
        <v>120.3</v>
      </c>
      <c r="L242" s="28">
        <v>132.4</v>
      </c>
      <c r="M242" s="28">
        <v>112.5</v>
      </c>
      <c r="N242" s="28">
        <v>104.6</v>
      </c>
      <c r="O242" s="28">
        <v>111.8</v>
      </c>
      <c r="P242" s="28">
        <v>107.9</v>
      </c>
      <c r="Q242" s="28">
        <v>101.3</v>
      </c>
      <c r="R242" s="28">
        <v>120.9</v>
      </c>
      <c r="S242" s="28">
        <v>100.7</v>
      </c>
      <c r="T242" s="28">
        <v>109.9</v>
      </c>
      <c r="U242" s="93">
        <v>104.82</v>
      </c>
      <c r="V242" s="432">
        <v>138.41</v>
      </c>
    </row>
    <row r="243" spans="1:22" ht="16.5" customHeight="1">
      <c r="A243" s="440" t="s">
        <v>1354</v>
      </c>
      <c r="B243" s="204"/>
      <c r="C243" s="204"/>
      <c r="D243" s="204"/>
      <c r="E243" s="204"/>
      <c r="F243" s="204"/>
      <c r="G243" s="444">
        <v>119.87</v>
      </c>
      <c r="H243" s="444">
        <v>108.43</v>
      </c>
      <c r="I243" s="444">
        <v>135.91</v>
      </c>
      <c r="J243" s="444">
        <v>146.96</v>
      </c>
      <c r="K243" s="444">
        <v>110.07</v>
      </c>
      <c r="L243" s="444">
        <v>106.83</v>
      </c>
      <c r="M243" s="444">
        <v>99.37</v>
      </c>
      <c r="N243" s="444">
        <v>107.88</v>
      </c>
      <c r="O243" s="444">
        <v>107.31</v>
      </c>
      <c r="P243" s="444">
        <v>108.7</v>
      </c>
      <c r="Q243" s="444">
        <v>103.28</v>
      </c>
      <c r="R243" s="444">
        <v>110.47</v>
      </c>
      <c r="S243" s="444">
        <v>108.83</v>
      </c>
      <c r="T243" s="444">
        <v>102.6</v>
      </c>
      <c r="U243" s="444">
        <v>106.94</v>
      </c>
      <c r="V243" s="444">
        <v>107.85</v>
      </c>
    </row>
    <row r="244" spans="1:22" ht="15" customHeight="1">
      <c r="A244" s="54" t="s">
        <v>1768</v>
      </c>
      <c r="G244" s="14">
        <v>81.85</v>
      </c>
      <c r="H244" s="14">
        <v>129.32</v>
      </c>
      <c r="I244" s="28">
        <v>223.97</v>
      </c>
      <c r="J244" s="28">
        <v>133.83</v>
      </c>
      <c r="K244" s="28">
        <v>81.2</v>
      </c>
      <c r="L244" s="28">
        <v>177.2</v>
      </c>
      <c r="M244" s="28">
        <v>92.2</v>
      </c>
      <c r="N244" s="28">
        <v>107.5</v>
      </c>
      <c r="O244" s="28">
        <v>109.7</v>
      </c>
      <c r="P244" s="28">
        <v>90.2</v>
      </c>
      <c r="Q244" s="28">
        <v>98.4</v>
      </c>
      <c r="R244" s="28">
        <v>176.3</v>
      </c>
      <c r="S244" s="28">
        <v>79.1</v>
      </c>
      <c r="T244" s="28">
        <v>105.8</v>
      </c>
      <c r="U244" s="93">
        <v>159.86</v>
      </c>
      <c r="V244" s="432">
        <v>82.38</v>
      </c>
    </row>
    <row r="245" spans="1:22" ht="12.75">
      <c r="A245" s="54" t="s">
        <v>2155</v>
      </c>
      <c r="G245" s="14">
        <v>122.76</v>
      </c>
      <c r="H245" s="14">
        <v>111.62</v>
      </c>
      <c r="I245" s="28">
        <v>163.58</v>
      </c>
      <c r="J245" s="28">
        <v>147.79</v>
      </c>
      <c r="K245" s="28">
        <v>115.2</v>
      </c>
      <c r="L245" s="28">
        <v>115.7</v>
      </c>
      <c r="M245" s="28">
        <v>108.3</v>
      </c>
      <c r="N245" s="28">
        <v>112.7</v>
      </c>
      <c r="O245" s="28">
        <v>113.7</v>
      </c>
      <c r="P245" s="28">
        <v>111.8</v>
      </c>
      <c r="Q245" s="28">
        <v>106.9</v>
      </c>
      <c r="R245" s="28">
        <v>137.4</v>
      </c>
      <c r="S245" s="28">
        <v>106.1</v>
      </c>
      <c r="T245" s="28">
        <v>103.7</v>
      </c>
      <c r="U245" s="93">
        <v>124.1</v>
      </c>
      <c r="V245" s="432">
        <v>103.61</v>
      </c>
    </row>
    <row r="246" spans="1:22" ht="12.75">
      <c r="A246" s="54" t="s">
        <v>1767</v>
      </c>
      <c r="G246" s="14">
        <v>119.52</v>
      </c>
      <c r="H246" s="14">
        <v>110.15</v>
      </c>
      <c r="I246" s="28">
        <v>200.7</v>
      </c>
      <c r="J246" s="28">
        <v>130.74</v>
      </c>
      <c r="K246" s="28">
        <v>104</v>
      </c>
      <c r="L246" s="28">
        <v>99.4</v>
      </c>
      <c r="M246" s="28">
        <v>109.2</v>
      </c>
      <c r="N246" s="28">
        <v>114.1</v>
      </c>
      <c r="O246" s="28">
        <v>102.4</v>
      </c>
      <c r="P246" s="28">
        <v>107.3</v>
      </c>
      <c r="Q246" s="28">
        <v>104.2</v>
      </c>
      <c r="R246" s="28">
        <v>146.2</v>
      </c>
      <c r="S246" s="28">
        <v>96.6</v>
      </c>
      <c r="T246" s="28">
        <v>115.9</v>
      </c>
      <c r="U246" s="399">
        <v>129.1</v>
      </c>
      <c r="V246" s="432">
        <v>98.62</v>
      </c>
    </row>
    <row r="247" spans="1:22" ht="42.75" customHeight="1">
      <c r="A247" s="440" t="s">
        <v>2154</v>
      </c>
      <c r="B247" s="204"/>
      <c r="C247" s="204"/>
      <c r="D247" s="204"/>
      <c r="E247" s="204"/>
      <c r="F247" s="204"/>
      <c r="G247" s="69">
        <v>119.81</v>
      </c>
      <c r="H247" s="69">
        <v>114.32</v>
      </c>
      <c r="I247" s="34">
        <v>168.26</v>
      </c>
      <c r="J247" s="34">
        <v>140.24</v>
      </c>
      <c r="K247" s="34">
        <v>115.1</v>
      </c>
      <c r="L247" s="34">
        <v>113.7</v>
      </c>
      <c r="M247" s="34">
        <v>107.5</v>
      </c>
      <c r="N247" s="34">
        <v>112.3</v>
      </c>
      <c r="O247" s="34">
        <v>113.9</v>
      </c>
      <c r="P247" s="34">
        <v>111.8</v>
      </c>
      <c r="Q247" s="34">
        <v>107.6</v>
      </c>
      <c r="R247" s="34">
        <v>132.7</v>
      </c>
      <c r="S247" s="34">
        <v>106</v>
      </c>
      <c r="T247" s="34">
        <v>107.5</v>
      </c>
      <c r="U247" s="399">
        <v>122.7</v>
      </c>
      <c r="V247" s="399">
        <v>104.24</v>
      </c>
    </row>
    <row r="248" spans="1:22" ht="12.75">
      <c r="A248" s="54" t="s">
        <v>24</v>
      </c>
      <c r="G248" s="14">
        <v>117.73</v>
      </c>
      <c r="H248" s="14">
        <v>94.31</v>
      </c>
      <c r="I248" s="28">
        <v>103.56</v>
      </c>
      <c r="J248" s="28">
        <v>239.29</v>
      </c>
      <c r="K248" s="28">
        <v>106.8</v>
      </c>
      <c r="L248" s="28">
        <v>99.4</v>
      </c>
      <c r="M248" s="28">
        <v>83.2</v>
      </c>
      <c r="N248" s="28">
        <v>183.5</v>
      </c>
      <c r="O248" s="28">
        <v>96.3</v>
      </c>
      <c r="P248" s="28">
        <v>76.2</v>
      </c>
      <c r="Q248" s="28">
        <v>127.4</v>
      </c>
      <c r="R248" s="28">
        <v>143.9</v>
      </c>
      <c r="S248" s="28">
        <v>102.2</v>
      </c>
      <c r="T248" s="28">
        <v>80.4</v>
      </c>
      <c r="U248" s="93">
        <v>141.68</v>
      </c>
      <c r="V248" s="432">
        <v>78.56</v>
      </c>
    </row>
    <row r="249" spans="1:22" ht="12.75">
      <c r="A249" s="54" t="s">
        <v>60</v>
      </c>
      <c r="G249" s="14">
        <v>133.38</v>
      </c>
      <c r="H249" s="14">
        <v>100.39</v>
      </c>
      <c r="I249" s="28">
        <v>137.47</v>
      </c>
      <c r="J249" s="28">
        <v>235.54</v>
      </c>
      <c r="K249" s="28">
        <v>81.1</v>
      </c>
      <c r="L249" s="28">
        <v>86.8</v>
      </c>
      <c r="M249" s="28">
        <v>145.7</v>
      </c>
      <c r="N249" s="28">
        <v>110.9</v>
      </c>
      <c r="O249" s="28">
        <v>91.9</v>
      </c>
      <c r="P249" s="28">
        <v>95.3</v>
      </c>
      <c r="Q249" s="28">
        <v>127.3</v>
      </c>
      <c r="R249" s="28">
        <v>120.3</v>
      </c>
      <c r="S249" s="28">
        <v>105.2</v>
      </c>
      <c r="T249" s="28">
        <v>87.1</v>
      </c>
      <c r="U249" s="93">
        <v>261.43</v>
      </c>
      <c r="V249" s="432">
        <v>55.98</v>
      </c>
    </row>
    <row r="250" spans="1:22" ht="44.25" customHeight="1">
      <c r="A250" s="54" t="s">
        <v>1896</v>
      </c>
      <c r="G250" s="106" t="s">
        <v>834</v>
      </c>
      <c r="H250" s="14">
        <v>103.4</v>
      </c>
      <c r="I250" s="28">
        <v>107.99</v>
      </c>
      <c r="J250" s="28">
        <v>175.23</v>
      </c>
      <c r="K250" s="28">
        <v>124.2</v>
      </c>
      <c r="L250" s="28">
        <v>111.6</v>
      </c>
      <c r="M250" s="28">
        <v>103.6</v>
      </c>
      <c r="N250" s="28">
        <v>136</v>
      </c>
      <c r="O250" s="28">
        <v>120.1</v>
      </c>
      <c r="P250" s="28">
        <v>101.7</v>
      </c>
      <c r="Q250" s="28">
        <v>112.8</v>
      </c>
      <c r="R250" s="28">
        <v>123.9</v>
      </c>
      <c r="S250" s="28">
        <v>125.3</v>
      </c>
      <c r="T250" s="28">
        <v>100.7</v>
      </c>
      <c r="U250" s="93">
        <v>109.1</v>
      </c>
      <c r="V250" s="432">
        <v>108.97</v>
      </c>
    </row>
    <row r="251" spans="1:22" ht="25.5">
      <c r="A251" s="54" t="s">
        <v>1427</v>
      </c>
      <c r="G251" s="14">
        <v>123.67</v>
      </c>
      <c r="H251" s="14">
        <v>103.56</v>
      </c>
      <c r="I251" s="28">
        <v>111.82</v>
      </c>
      <c r="J251" s="28">
        <v>182.78</v>
      </c>
      <c r="K251" s="28">
        <v>117</v>
      </c>
      <c r="L251" s="28">
        <v>112.6</v>
      </c>
      <c r="M251" s="28">
        <v>104.2</v>
      </c>
      <c r="N251" s="28">
        <v>132.8</v>
      </c>
      <c r="O251" s="28">
        <v>117.2</v>
      </c>
      <c r="P251" s="28">
        <v>101.8</v>
      </c>
      <c r="Q251" s="28">
        <v>112.3</v>
      </c>
      <c r="R251" s="28">
        <v>124.6</v>
      </c>
      <c r="S251" s="28">
        <v>125.9</v>
      </c>
      <c r="T251" s="28">
        <v>100.9</v>
      </c>
      <c r="U251" s="93">
        <v>108.35</v>
      </c>
      <c r="V251" s="432">
        <v>109.31</v>
      </c>
    </row>
    <row r="252" spans="1:22" ht="12.75">
      <c r="A252" s="54" t="s">
        <v>1428</v>
      </c>
      <c r="G252" s="14">
        <v>115.87</v>
      </c>
      <c r="H252" s="14">
        <v>107.38</v>
      </c>
      <c r="I252" s="28">
        <v>165.42</v>
      </c>
      <c r="J252" s="28">
        <v>137.22</v>
      </c>
      <c r="K252" s="28">
        <v>107</v>
      </c>
      <c r="L252" s="28">
        <v>110.7</v>
      </c>
      <c r="M252" s="28">
        <v>105.6</v>
      </c>
      <c r="N252" s="28">
        <v>111.1</v>
      </c>
      <c r="O252" s="28">
        <v>112.8</v>
      </c>
      <c r="P252" s="28">
        <v>104.7</v>
      </c>
      <c r="Q252" s="28">
        <v>107.7</v>
      </c>
      <c r="R252" s="28">
        <v>114.1</v>
      </c>
      <c r="S252" s="28">
        <v>124.9</v>
      </c>
      <c r="T252" s="28">
        <v>110.3</v>
      </c>
      <c r="U252" s="93">
        <v>109.31</v>
      </c>
      <c r="V252" s="432">
        <v>110.35</v>
      </c>
    </row>
    <row r="253" spans="1:22" ht="38.25">
      <c r="A253" s="54" t="s">
        <v>1429</v>
      </c>
      <c r="G253" s="14">
        <v>82.02</v>
      </c>
      <c r="H253" s="14">
        <v>131.24</v>
      </c>
      <c r="I253" s="28">
        <v>235.58</v>
      </c>
      <c r="J253" s="28">
        <v>91.04</v>
      </c>
      <c r="K253" s="28">
        <v>181.4</v>
      </c>
      <c r="L253" s="28">
        <v>97.5</v>
      </c>
      <c r="M253" s="28">
        <v>127</v>
      </c>
      <c r="N253" s="28">
        <v>94.2</v>
      </c>
      <c r="O253" s="28">
        <v>106.7</v>
      </c>
      <c r="P253" s="28">
        <v>99.1</v>
      </c>
      <c r="Q253" s="28">
        <v>111.4</v>
      </c>
      <c r="R253" s="28">
        <v>93.6</v>
      </c>
      <c r="S253" s="28">
        <v>107</v>
      </c>
      <c r="T253" s="28">
        <v>141.1</v>
      </c>
      <c r="U253" s="93">
        <v>123.18</v>
      </c>
      <c r="V253" s="432">
        <v>82.02</v>
      </c>
    </row>
    <row r="254" spans="1:22" ht="15.75">
      <c r="A254" s="54" t="s">
        <v>1943</v>
      </c>
      <c r="G254" s="14">
        <v>116.63</v>
      </c>
      <c r="H254" s="14">
        <v>109.23</v>
      </c>
      <c r="I254" s="28">
        <v>192.03</v>
      </c>
      <c r="J254" s="28">
        <v>119.49</v>
      </c>
      <c r="K254" s="28">
        <v>106.7</v>
      </c>
      <c r="L254" s="28">
        <v>108.5</v>
      </c>
      <c r="M254" s="28">
        <v>116.6</v>
      </c>
      <c r="N254" s="28">
        <v>109.7</v>
      </c>
      <c r="O254" s="28">
        <v>106.1</v>
      </c>
      <c r="P254" s="28">
        <v>108.8</v>
      </c>
      <c r="Q254" s="28">
        <v>104.1</v>
      </c>
      <c r="R254" s="28">
        <v>108.4</v>
      </c>
      <c r="S254" s="28">
        <v>118.4</v>
      </c>
      <c r="T254" s="28">
        <v>110.1</v>
      </c>
      <c r="U254" s="93">
        <v>107.16</v>
      </c>
      <c r="V254" s="432">
        <v>110.45</v>
      </c>
    </row>
    <row r="255" spans="1:22" ht="51">
      <c r="A255" s="54" t="s">
        <v>1430</v>
      </c>
      <c r="G255" s="14">
        <v>113.1</v>
      </c>
      <c r="H255" s="14">
        <v>97.75</v>
      </c>
      <c r="I255" s="28">
        <v>134.86</v>
      </c>
      <c r="J255" s="28">
        <v>160.49</v>
      </c>
      <c r="K255" s="28">
        <v>106.1</v>
      </c>
      <c r="L255" s="28">
        <v>107.5</v>
      </c>
      <c r="M255" s="28">
        <v>98.8</v>
      </c>
      <c r="N255" s="28">
        <v>118</v>
      </c>
      <c r="O255" s="28">
        <v>110</v>
      </c>
      <c r="P255" s="28">
        <v>93.1</v>
      </c>
      <c r="Q255" s="28">
        <v>106.3</v>
      </c>
      <c r="R255" s="28">
        <v>118.7</v>
      </c>
      <c r="S255" s="28">
        <v>124.2</v>
      </c>
      <c r="T255" s="28">
        <v>92.5</v>
      </c>
      <c r="U255" s="93">
        <v>113.34</v>
      </c>
      <c r="V255" s="432">
        <v>94.01</v>
      </c>
    </row>
    <row r="256" spans="1:22" ht="12.75">
      <c r="A256" s="54" t="s">
        <v>1431</v>
      </c>
      <c r="G256" s="14" t="s">
        <v>834</v>
      </c>
      <c r="H256" s="93">
        <v>223.48</v>
      </c>
      <c r="I256" s="93">
        <v>129.89</v>
      </c>
      <c r="J256" s="93">
        <v>170.66</v>
      </c>
      <c r="K256" s="93">
        <v>119.08</v>
      </c>
      <c r="L256" s="93">
        <v>120.09</v>
      </c>
      <c r="M256" s="93">
        <v>107.56</v>
      </c>
      <c r="N256" s="93">
        <v>114.88</v>
      </c>
      <c r="O256" s="93">
        <v>116.83</v>
      </c>
      <c r="P256" s="93">
        <v>108.13</v>
      </c>
      <c r="Q256" s="93">
        <v>109</v>
      </c>
      <c r="R256" s="93">
        <v>111.24</v>
      </c>
      <c r="S256" s="93">
        <v>110.55</v>
      </c>
      <c r="T256" s="93">
        <v>104.4</v>
      </c>
      <c r="U256" s="93">
        <v>108.5</v>
      </c>
      <c r="V256" s="432">
        <v>109.32</v>
      </c>
    </row>
    <row r="257" spans="1:22" ht="12.75">
      <c r="A257" s="54" t="s">
        <v>1238</v>
      </c>
      <c r="G257" s="14">
        <v>214.28</v>
      </c>
      <c r="H257" s="14">
        <v>117.53</v>
      </c>
      <c r="I257" s="28">
        <v>139.7</v>
      </c>
      <c r="J257" s="28">
        <v>138.41</v>
      </c>
      <c r="K257" s="28">
        <v>117.1</v>
      </c>
      <c r="L257" s="28">
        <v>113.5</v>
      </c>
      <c r="M257" s="28">
        <v>95.7</v>
      </c>
      <c r="N257" s="28">
        <v>112.8</v>
      </c>
      <c r="O257" s="28">
        <v>146.5</v>
      </c>
      <c r="P257" s="28">
        <v>104.9</v>
      </c>
      <c r="Q257" s="28">
        <v>108.1</v>
      </c>
      <c r="R257" s="28">
        <v>102.7</v>
      </c>
      <c r="S257" s="28">
        <v>117.3</v>
      </c>
      <c r="T257" s="28">
        <v>102.3</v>
      </c>
      <c r="U257" s="93">
        <v>105.47</v>
      </c>
      <c r="V257" s="432">
        <v>104.61</v>
      </c>
    </row>
    <row r="258" spans="1:22" ht="12.75">
      <c r="A258" s="440" t="s">
        <v>1243</v>
      </c>
      <c r="B258" s="204"/>
      <c r="C258" s="204"/>
      <c r="D258" s="204"/>
      <c r="E258" s="204"/>
      <c r="F258" s="204"/>
      <c r="G258" s="444">
        <v>184</v>
      </c>
      <c r="H258" s="444">
        <v>115.93</v>
      </c>
      <c r="I258" s="444">
        <v>134.07</v>
      </c>
      <c r="J258" s="444">
        <v>149.72</v>
      </c>
      <c r="K258" s="444">
        <v>129.65</v>
      </c>
      <c r="L258" s="444">
        <v>115.72</v>
      </c>
      <c r="M258" s="444">
        <v>138.06</v>
      </c>
      <c r="N258" s="444">
        <v>104.72</v>
      </c>
      <c r="O258" s="444">
        <v>121.51</v>
      </c>
      <c r="P258" s="444">
        <v>107</v>
      </c>
      <c r="Q258" s="444">
        <v>104.2</v>
      </c>
      <c r="R258" s="444">
        <v>106.75</v>
      </c>
      <c r="S258" s="444">
        <v>112.11</v>
      </c>
      <c r="T258" s="444">
        <v>108.71</v>
      </c>
      <c r="U258" s="444">
        <v>108.11</v>
      </c>
      <c r="V258" s="444">
        <v>111.39</v>
      </c>
    </row>
    <row r="259" spans="1:22" ht="12.75">
      <c r="A259" s="54" t="s">
        <v>1432</v>
      </c>
      <c r="G259" s="14">
        <v>123.06</v>
      </c>
      <c r="H259" s="14">
        <v>106.26</v>
      </c>
      <c r="I259" s="28">
        <v>126.93</v>
      </c>
      <c r="J259" s="28">
        <v>108.64</v>
      </c>
      <c r="K259" s="28">
        <v>117.8</v>
      </c>
      <c r="L259" s="28">
        <v>116.3</v>
      </c>
      <c r="M259" s="28">
        <v>117.5</v>
      </c>
      <c r="N259" s="28">
        <v>109</v>
      </c>
      <c r="O259" s="28">
        <v>112</v>
      </c>
      <c r="P259" s="28">
        <v>104.5</v>
      </c>
      <c r="Q259" s="28">
        <v>105.8</v>
      </c>
      <c r="R259" s="28">
        <v>114.3</v>
      </c>
      <c r="S259" s="28">
        <v>112.7</v>
      </c>
      <c r="T259" s="28">
        <v>111.8</v>
      </c>
      <c r="U259" s="93">
        <v>106.3</v>
      </c>
      <c r="V259" s="432">
        <v>105.21</v>
      </c>
    </row>
    <row r="260" spans="1:22" ht="15.75">
      <c r="A260" s="54" t="s">
        <v>1355</v>
      </c>
      <c r="G260" s="14">
        <v>117.03</v>
      </c>
      <c r="H260" s="14">
        <v>130.1</v>
      </c>
      <c r="I260" s="28">
        <v>235.7</v>
      </c>
      <c r="J260" s="28">
        <v>117.09</v>
      </c>
      <c r="K260" s="28">
        <v>100</v>
      </c>
      <c r="L260" s="28">
        <v>112.7</v>
      </c>
      <c r="M260" s="28">
        <v>99.8</v>
      </c>
      <c r="N260" s="28">
        <v>95.2</v>
      </c>
      <c r="O260" s="28">
        <v>98.4</v>
      </c>
      <c r="P260" s="28">
        <v>100.8</v>
      </c>
      <c r="Q260" s="28">
        <v>114.8</v>
      </c>
      <c r="R260" s="28">
        <v>98.5</v>
      </c>
      <c r="S260" s="28">
        <v>115.1</v>
      </c>
      <c r="T260" s="28">
        <v>128.2</v>
      </c>
      <c r="U260" s="14">
        <v>107.7</v>
      </c>
      <c r="V260" s="432">
        <v>103.97</v>
      </c>
    </row>
    <row r="261" spans="1:21" ht="12.75">
      <c r="A261" s="27" t="s">
        <v>487</v>
      </c>
      <c r="G261" s="135"/>
      <c r="H261" s="135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U261" s="43"/>
    </row>
    <row r="262" spans="1:22" ht="25.5" customHeight="1">
      <c r="A262" s="54" t="s">
        <v>1433</v>
      </c>
      <c r="G262" s="14">
        <v>106.41</v>
      </c>
      <c r="H262" s="14">
        <v>104.29</v>
      </c>
      <c r="I262" s="28">
        <v>140.43</v>
      </c>
      <c r="J262" s="28">
        <v>122.91</v>
      </c>
      <c r="K262" s="28">
        <v>111.3</v>
      </c>
      <c r="L262" s="28">
        <v>102.2</v>
      </c>
      <c r="M262" s="28">
        <v>105.5</v>
      </c>
      <c r="N262" s="28">
        <v>127.7</v>
      </c>
      <c r="O262" s="28">
        <v>94.7</v>
      </c>
      <c r="P262" s="28">
        <v>98.5</v>
      </c>
      <c r="Q262" s="28">
        <v>99.6</v>
      </c>
      <c r="R262" s="28">
        <v>116.6</v>
      </c>
      <c r="S262" s="28">
        <v>106.9</v>
      </c>
      <c r="T262" s="28">
        <v>112.6</v>
      </c>
      <c r="U262" s="93">
        <v>139.55</v>
      </c>
      <c r="V262" s="432">
        <v>114.28</v>
      </c>
    </row>
    <row r="263" spans="1:22" ht="38.25">
      <c r="A263" s="54" t="s">
        <v>1434</v>
      </c>
      <c r="G263" s="14">
        <v>102.44</v>
      </c>
      <c r="H263" s="14">
        <v>107.21</v>
      </c>
      <c r="I263" s="28">
        <v>146.81</v>
      </c>
      <c r="J263" s="28">
        <v>134.06</v>
      </c>
      <c r="K263" s="28">
        <v>107.9</v>
      </c>
      <c r="L263" s="28">
        <v>110.5</v>
      </c>
      <c r="M263" s="28">
        <v>110.9</v>
      </c>
      <c r="N263" s="28">
        <v>152.2</v>
      </c>
      <c r="O263" s="28">
        <v>92.9</v>
      </c>
      <c r="P263" s="28">
        <v>109.6</v>
      </c>
      <c r="Q263" s="28">
        <v>99.7</v>
      </c>
      <c r="R263" s="28">
        <v>104.5</v>
      </c>
      <c r="S263" s="28">
        <v>104.8</v>
      </c>
      <c r="T263" s="28">
        <v>107.2</v>
      </c>
      <c r="U263" s="93">
        <v>123.75</v>
      </c>
      <c r="V263" s="432">
        <v>126.92</v>
      </c>
    </row>
    <row r="264" spans="1:22" ht="12.75">
      <c r="A264" s="54" t="s">
        <v>1239</v>
      </c>
      <c r="G264" s="14">
        <v>122.81</v>
      </c>
      <c r="H264" s="14">
        <v>108.13</v>
      </c>
      <c r="I264" s="28">
        <v>145.13</v>
      </c>
      <c r="J264" s="28">
        <v>168.08</v>
      </c>
      <c r="K264" s="28">
        <v>109.8</v>
      </c>
      <c r="L264" s="28">
        <v>103.9</v>
      </c>
      <c r="M264" s="28">
        <v>102.2</v>
      </c>
      <c r="N264" s="28">
        <v>110.2</v>
      </c>
      <c r="O264" s="28">
        <v>114.6</v>
      </c>
      <c r="P264" s="28">
        <v>98.4</v>
      </c>
      <c r="Q264" s="28">
        <v>104</v>
      </c>
      <c r="R264" s="28">
        <v>109.9</v>
      </c>
      <c r="S264" s="28">
        <v>101.4</v>
      </c>
      <c r="T264" s="28">
        <v>93.3</v>
      </c>
      <c r="U264" s="93">
        <v>108.28</v>
      </c>
      <c r="V264" s="432">
        <v>124.11</v>
      </c>
    </row>
    <row r="265" spans="1:22" ht="19.5" customHeight="1">
      <c r="A265" s="54" t="s">
        <v>1356</v>
      </c>
      <c r="G265" s="14">
        <v>117.95</v>
      </c>
      <c r="H265" s="14">
        <v>106.03</v>
      </c>
      <c r="I265" s="28">
        <v>159.53</v>
      </c>
      <c r="J265" s="28">
        <v>141.02</v>
      </c>
      <c r="K265" s="28">
        <v>120</v>
      </c>
      <c r="L265" s="28">
        <v>104.9</v>
      </c>
      <c r="M265" s="28">
        <v>104.7</v>
      </c>
      <c r="N265" s="28">
        <v>117.2</v>
      </c>
      <c r="O265" s="28">
        <v>98.8</v>
      </c>
      <c r="P265" s="28">
        <v>109.7</v>
      </c>
      <c r="Q265" s="28">
        <v>96.9</v>
      </c>
      <c r="R265" s="28">
        <v>101.1</v>
      </c>
      <c r="S265" s="28">
        <v>102</v>
      </c>
      <c r="T265" s="28">
        <v>101.4</v>
      </c>
      <c r="U265" s="93">
        <v>97.89</v>
      </c>
      <c r="V265" s="432">
        <v>144.11</v>
      </c>
    </row>
    <row r="266" spans="1:22" ht="25.5">
      <c r="A266" s="54" t="s">
        <v>1435</v>
      </c>
      <c r="G266" s="14">
        <v>113.04</v>
      </c>
      <c r="H266" s="14">
        <v>109.15</v>
      </c>
      <c r="I266" s="28">
        <v>156.64</v>
      </c>
      <c r="J266" s="28">
        <v>129.51</v>
      </c>
      <c r="K266" s="28">
        <v>123.4</v>
      </c>
      <c r="L266" s="28">
        <v>111.4</v>
      </c>
      <c r="M266" s="28">
        <v>108.7</v>
      </c>
      <c r="N266" s="28">
        <v>108.7</v>
      </c>
      <c r="O266" s="28">
        <v>107</v>
      </c>
      <c r="P266" s="28">
        <v>106.7</v>
      </c>
      <c r="Q266" s="28">
        <v>106.4</v>
      </c>
      <c r="R266" s="28">
        <v>106.2</v>
      </c>
      <c r="S266" s="28">
        <v>116.1</v>
      </c>
      <c r="T266" s="28">
        <v>111.5</v>
      </c>
      <c r="U266" s="93">
        <v>112.54</v>
      </c>
      <c r="V266" s="432">
        <v>111.56</v>
      </c>
    </row>
    <row r="267" spans="1:22" ht="12.75">
      <c r="A267" s="54" t="s">
        <v>1436</v>
      </c>
      <c r="G267" s="14">
        <v>126.15</v>
      </c>
      <c r="H267" s="14">
        <v>109.09</v>
      </c>
      <c r="I267" s="28">
        <v>148.76</v>
      </c>
      <c r="J267" s="28">
        <v>188.32</v>
      </c>
      <c r="K267" s="28">
        <v>120.5</v>
      </c>
      <c r="L267" s="28">
        <v>110</v>
      </c>
      <c r="M267" s="28">
        <v>110.3</v>
      </c>
      <c r="N267" s="28">
        <v>109.5</v>
      </c>
      <c r="O267" s="28">
        <v>109.2</v>
      </c>
      <c r="P267" s="28">
        <v>105.9</v>
      </c>
      <c r="Q267" s="28">
        <v>104</v>
      </c>
      <c r="R267" s="28">
        <v>107.1</v>
      </c>
      <c r="S267" s="28">
        <v>118.9</v>
      </c>
      <c r="T267" s="28">
        <v>106.7</v>
      </c>
      <c r="U267" s="93">
        <v>103.28</v>
      </c>
      <c r="V267" s="432">
        <v>105.96</v>
      </c>
    </row>
    <row r="268" spans="1:22" ht="28.5">
      <c r="A268" s="54" t="s">
        <v>1357</v>
      </c>
      <c r="G268" s="14">
        <v>132.19</v>
      </c>
      <c r="H268" s="14">
        <v>114.58</v>
      </c>
      <c r="I268" s="28">
        <v>172.59</v>
      </c>
      <c r="J268" s="28">
        <v>159.02</v>
      </c>
      <c r="K268" s="28">
        <v>128.4</v>
      </c>
      <c r="L268" s="28">
        <v>108.9</v>
      </c>
      <c r="M268" s="28">
        <v>106.8</v>
      </c>
      <c r="N268" s="28">
        <v>107.4</v>
      </c>
      <c r="O268" s="28">
        <v>104.5</v>
      </c>
      <c r="P268" s="28">
        <v>102.5</v>
      </c>
      <c r="Q268" s="28">
        <v>104.4</v>
      </c>
      <c r="R268" s="28">
        <v>105.9</v>
      </c>
      <c r="S268" s="28">
        <v>105.9</v>
      </c>
      <c r="T268" s="28">
        <v>101.7</v>
      </c>
      <c r="U268" s="93">
        <v>102.69</v>
      </c>
      <c r="V268" s="432">
        <v>112.59</v>
      </c>
    </row>
    <row r="269" spans="1:22" ht="28.5">
      <c r="A269" s="440" t="s">
        <v>1725</v>
      </c>
      <c r="B269" s="204"/>
      <c r="C269" s="204"/>
      <c r="D269" s="204"/>
      <c r="E269" s="204"/>
      <c r="F269" s="204"/>
      <c r="G269" s="399">
        <v>137.01</v>
      </c>
      <c r="H269" s="399">
        <v>110.78</v>
      </c>
      <c r="I269" s="399">
        <v>124.18</v>
      </c>
      <c r="J269" s="399">
        <v>156.35</v>
      </c>
      <c r="K269" s="399">
        <v>126.95</v>
      </c>
      <c r="L269" s="399">
        <v>109.71</v>
      </c>
      <c r="M269" s="399">
        <v>107.19</v>
      </c>
      <c r="N269" s="399">
        <v>113.2</v>
      </c>
      <c r="O269" s="399">
        <v>109.73</v>
      </c>
      <c r="P269" s="399">
        <v>110.02</v>
      </c>
      <c r="Q269" s="399">
        <v>106.42</v>
      </c>
      <c r="R269" s="399">
        <v>105.61</v>
      </c>
      <c r="S269" s="399">
        <v>121.34</v>
      </c>
      <c r="T269" s="399">
        <v>107.76</v>
      </c>
      <c r="U269" s="399">
        <v>102.14</v>
      </c>
      <c r="V269" s="399">
        <v>109.61</v>
      </c>
    </row>
    <row r="270" spans="1:22" ht="25.5">
      <c r="A270" s="27" t="s">
        <v>2255</v>
      </c>
      <c r="B270" s="204"/>
      <c r="C270" s="204"/>
      <c r="D270" s="204"/>
      <c r="E270" s="204"/>
      <c r="F270" s="204"/>
      <c r="G270" s="204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04"/>
      <c r="T270" s="204"/>
      <c r="U270" s="93"/>
      <c r="V270" s="204"/>
    </row>
    <row r="271" spans="1:22" ht="12.75">
      <c r="A271" s="440" t="s">
        <v>1358</v>
      </c>
      <c r="B271" s="204"/>
      <c r="C271" s="204"/>
      <c r="D271" s="204"/>
      <c r="E271" s="204"/>
      <c r="F271" s="204"/>
      <c r="G271" s="399">
        <v>109.54</v>
      </c>
      <c r="H271" s="399">
        <v>107.19</v>
      </c>
      <c r="I271" s="399">
        <v>131.68</v>
      </c>
      <c r="J271" s="399">
        <v>157.78</v>
      </c>
      <c r="K271" s="399">
        <v>133.53</v>
      </c>
      <c r="L271" s="399">
        <v>117.99</v>
      </c>
      <c r="M271" s="399">
        <v>99.38</v>
      </c>
      <c r="N271" s="399">
        <v>98.68</v>
      </c>
      <c r="O271" s="399">
        <v>91.74</v>
      </c>
      <c r="P271" s="399">
        <v>107.23</v>
      </c>
      <c r="Q271" s="399">
        <v>106.29</v>
      </c>
      <c r="R271" s="399">
        <v>99.11</v>
      </c>
      <c r="S271" s="399">
        <v>100.48</v>
      </c>
      <c r="T271" s="399">
        <v>99.42</v>
      </c>
      <c r="U271" s="399">
        <v>100.36</v>
      </c>
      <c r="V271" s="399">
        <v>106.54</v>
      </c>
    </row>
    <row r="272" spans="1:22" ht="12.75">
      <c r="A272" s="440" t="s">
        <v>1360</v>
      </c>
      <c r="B272" s="204"/>
      <c r="C272" s="204"/>
      <c r="D272" s="204"/>
      <c r="E272" s="204"/>
      <c r="F272" s="204"/>
      <c r="G272" s="399">
        <v>112.51</v>
      </c>
      <c r="H272" s="399">
        <v>98.57</v>
      </c>
      <c r="I272" s="399">
        <v>150.42</v>
      </c>
      <c r="J272" s="399">
        <v>166.32</v>
      </c>
      <c r="K272" s="399">
        <v>141.81</v>
      </c>
      <c r="L272" s="399">
        <v>106.85</v>
      </c>
      <c r="M272" s="399">
        <v>94.55</v>
      </c>
      <c r="N272" s="399">
        <v>100</v>
      </c>
      <c r="O272" s="399">
        <v>99.38</v>
      </c>
      <c r="P272" s="399">
        <v>106.39</v>
      </c>
      <c r="Q272" s="399">
        <v>127.86</v>
      </c>
      <c r="R272" s="399">
        <v>104.16</v>
      </c>
      <c r="S272" s="399">
        <v>100.29</v>
      </c>
      <c r="T272" s="399">
        <v>91.27</v>
      </c>
      <c r="U272" s="399">
        <v>108.34</v>
      </c>
      <c r="V272" s="399">
        <v>113.6</v>
      </c>
    </row>
    <row r="273" spans="1:22" ht="12.75">
      <c r="A273" s="54" t="s">
        <v>1240</v>
      </c>
      <c r="G273" s="14">
        <v>118.45</v>
      </c>
      <c r="H273" s="14">
        <v>104.52</v>
      </c>
      <c r="I273" s="28">
        <v>163.45</v>
      </c>
      <c r="J273" s="28">
        <v>149.61</v>
      </c>
      <c r="K273" s="28">
        <v>135.7</v>
      </c>
      <c r="L273" s="28">
        <v>120.2</v>
      </c>
      <c r="M273" s="28">
        <v>97.5</v>
      </c>
      <c r="N273" s="28">
        <v>98.4</v>
      </c>
      <c r="O273" s="28">
        <v>103.4</v>
      </c>
      <c r="P273" s="28">
        <v>107.3</v>
      </c>
      <c r="Q273" s="261">
        <v>110</v>
      </c>
      <c r="R273" s="28">
        <v>106.4</v>
      </c>
      <c r="S273" s="28">
        <v>100.9</v>
      </c>
      <c r="T273" s="28">
        <v>100</v>
      </c>
      <c r="U273" s="93">
        <v>107.5</v>
      </c>
      <c r="V273" s="432">
        <v>126.85</v>
      </c>
    </row>
    <row r="274" spans="1:22" ht="12.75">
      <c r="A274" s="54" t="s">
        <v>1810</v>
      </c>
      <c r="G274" s="14">
        <v>121.11</v>
      </c>
      <c r="H274" s="14">
        <v>108.27</v>
      </c>
      <c r="I274" s="28">
        <v>140.31</v>
      </c>
      <c r="J274" s="28">
        <v>178.19</v>
      </c>
      <c r="K274" s="28">
        <v>123</v>
      </c>
      <c r="L274" s="28">
        <v>122.6</v>
      </c>
      <c r="M274" s="28">
        <v>102.6</v>
      </c>
      <c r="N274" s="28">
        <v>108.1</v>
      </c>
      <c r="O274" s="28">
        <v>107.8</v>
      </c>
      <c r="P274" s="28">
        <v>106</v>
      </c>
      <c r="Q274" s="28">
        <v>113</v>
      </c>
      <c r="R274" s="28">
        <v>112.2</v>
      </c>
      <c r="S274" s="28">
        <v>107.7</v>
      </c>
      <c r="T274" s="28">
        <v>109.1</v>
      </c>
      <c r="U274" s="93">
        <v>113.2</v>
      </c>
      <c r="V274" s="432">
        <v>105.83</v>
      </c>
    </row>
    <row r="275" spans="1:21" ht="25.5">
      <c r="A275" s="27" t="s">
        <v>491</v>
      </c>
      <c r="G275" s="95"/>
      <c r="H275" s="95"/>
      <c r="T275" s="28"/>
      <c r="U275" s="93"/>
    </row>
    <row r="276" spans="1:22" ht="38.25">
      <c r="A276" s="54" t="s">
        <v>1437</v>
      </c>
      <c r="G276" s="14">
        <v>123.59</v>
      </c>
      <c r="H276" s="14">
        <v>114.85</v>
      </c>
      <c r="I276" s="28">
        <v>115.57</v>
      </c>
      <c r="J276" s="28">
        <v>167.43</v>
      </c>
      <c r="K276" s="28">
        <v>121.3</v>
      </c>
      <c r="L276" s="28">
        <v>120.1</v>
      </c>
      <c r="M276" s="28">
        <v>112.3</v>
      </c>
      <c r="N276" s="28">
        <v>109.8</v>
      </c>
      <c r="O276" s="28">
        <v>111</v>
      </c>
      <c r="P276" s="28">
        <v>109.2</v>
      </c>
      <c r="Q276" s="28">
        <v>110.8</v>
      </c>
      <c r="R276" s="28">
        <v>126</v>
      </c>
      <c r="S276" s="28">
        <v>104.8</v>
      </c>
      <c r="T276" s="28">
        <v>99.2</v>
      </c>
      <c r="U276" s="93">
        <v>108.82</v>
      </c>
      <c r="V276" s="432">
        <v>107.29</v>
      </c>
    </row>
    <row r="277" spans="1:22" ht="25.5">
      <c r="A277" s="54" t="s">
        <v>1438</v>
      </c>
      <c r="G277" s="14">
        <v>123.53</v>
      </c>
      <c r="H277" s="14">
        <v>111.67</v>
      </c>
      <c r="I277" s="28">
        <v>150.24</v>
      </c>
      <c r="J277" s="28">
        <v>143.09</v>
      </c>
      <c r="K277" s="28">
        <v>120.1</v>
      </c>
      <c r="L277" s="28">
        <v>113.3</v>
      </c>
      <c r="M277" s="28">
        <v>110</v>
      </c>
      <c r="N277" s="28">
        <v>104.5</v>
      </c>
      <c r="O277" s="28">
        <v>114.3</v>
      </c>
      <c r="P277" s="28">
        <v>110.2</v>
      </c>
      <c r="Q277" s="28">
        <v>100.9</v>
      </c>
      <c r="R277" s="28">
        <v>144.4</v>
      </c>
      <c r="S277" s="28">
        <v>87.2</v>
      </c>
      <c r="T277" s="28">
        <v>90.7</v>
      </c>
      <c r="U277" s="93">
        <v>124.2</v>
      </c>
      <c r="V277" s="432">
        <v>105</v>
      </c>
    </row>
    <row r="278" spans="1:22" ht="38.25">
      <c r="A278" s="54" t="s">
        <v>1439</v>
      </c>
      <c r="G278" s="14">
        <v>130.97</v>
      </c>
      <c r="H278" s="14">
        <v>107.09</v>
      </c>
      <c r="I278" s="28">
        <v>112.43</v>
      </c>
      <c r="J278" s="28">
        <v>122.75</v>
      </c>
      <c r="K278" s="28">
        <v>173.8</v>
      </c>
      <c r="L278" s="28">
        <v>127.5</v>
      </c>
      <c r="M278" s="28">
        <v>106.5</v>
      </c>
      <c r="N278" s="28">
        <v>114.9</v>
      </c>
      <c r="O278" s="28">
        <v>110.9</v>
      </c>
      <c r="P278" s="28">
        <v>111.8</v>
      </c>
      <c r="Q278" s="28">
        <v>108</v>
      </c>
      <c r="R278" s="28">
        <v>108.8</v>
      </c>
      <c r="S278" s="28">
        <v>110</v>
      </c>
      <c r="T278" s="28">
        <v>91.6</v>
      </c>
      <c r="U278" s="93">
        <v>106.39</v>
      </c>
      <c r="V278" s="432">
        <v>114.33</v>
      </c>
    </row>
    <row r="279" spans="1:22" ht="38.25">
      <c r="A279" s="54" t="s">
        <v>1440</v>
      </c>
      <c r="G279" s="14">
        <v>121.07</v>
      </c>
      <c r="H279" s="14">
        <v>107.54</v>
      </c>
      <c r="I279" s="28">
        <v>112.4</v>
      </c>
      <c r="J279" s="28">
        <v>154.63</v>
      </c>
      <c r="K279" s="28">
        <v>122.4</v>
      </c>
      <c r="L279" s="28">
        <v>113</v>
      </c>
      <c r="M279" s="28">
        <v>111.2</v>
      </c>
      <c r="N279" s="28">
        <v>121.4</v>
      </c>
      <c r="O279" s="28">
        <v>120.5</v>
      </c>
      <c r="P279" s="28">
        <v>113.5</v>
      </c>
      <c r="Q279" s="28">
        <v>108.7</v>
      </c>
      <c r="R279" s="28">
        <v>126.6</v>
      </c>
      <c r="S279" s="28">
        <v>117.5</v>
      </c>
      <c r="T279" s="28">
        <v>81.2</v>
      </c>
      <c r="U279" s="93">
        <v>112.8</v>
      </c>
      <c r="V279" s="432">
        <v>104.22</v>
      </c>
    </row>
    <row r="280" ht="38.25">
      <c r="A280" s="27" t="s">
        <v>2256</v>
      </c>
    </row>
    <row r="281" spans="1:22" ht="12.75">
      <c r="A281" s="54" t="s">
        <v>1811</v>
      </c>
      <c r="G281" s="14">
        <v>80.03</v>
      </c>
      <c r="H281" s="14">
        <v>109.81</v>
      </c>
      <c r="I281" s="28">
        <v>183.57</v>
      </c>
      <c r="J281" s="28">
        <v>192</v>
      </c>
      <c r="K281" s="28">
        <v>119.6</v>
      </c>
      <c r="L281" s="28">
        <v>77.6</v>
      </c>
      <c r="M281" s="28">
        <v>112.6</v>
      </c>
      <c r="N281" s="28">
        <v>101.5</v>
      </c>
      <c r="O281" s="28">
        <v>107</v>
      </c>
      <c r="P281" s="28">
        <v>107.1</v>
      </c>
      <c r="Q281" s="28">
        <v>115.9</v>
      </c>
      <c r="R281" s="28">
        <v>111.5</v>
      </c>
      <c r="S281" s="28">
        <v>95.7</v>
      </c>
      <c r="T281" s="28">
        <v>117.4</v>
      </c>
      <c r="U281" s="93">
        <v>127.9</v>
      </c>
      <c r="V281" s="432">
        <v>88.17</v>
      </c>
    </row>
    <row r="282" spans="1:22" ht="12.75">
      <c r="A282" s="54" t="s">
        <v>1441</v>
      </c>
      <c r="G282" s="93">
        <v>79.42</v>
      </c>
      <c r="H282" s="93">
        <v>101.96</v>
      </c>
      <c r="I282" s="93">
        <v>197.03</v>
      </c>
      <c r="J282" s="93">
        <v>180.26</v>
      </c>
      <c r="K282" s="93">
        <v>140.37</v>
      </c>
      <c r="L282" s="93">
        <v>101.56</v>
      </c>
      <c r="M282" s="93">
        <v>94.48</v>
      </c>
      <c r="N282" s="93">
        <v>101.29</v>
      </c>
      <c r="O282" s="93">
        <v>107.82</v>
      </c>
      <c r="P282" s="93">
        <v>115.81</v>
      </c>
      <c r="Q282" s="93">
        <v>115.09</v>
      </c>
      <c r="R282" s="93">
        <v>108.11</v>
      </c>
      <c r="S282" s="93">
        <v>106.09</v>
      </c>
      <c r="T282" s="93">
        <v>90.09</v>
      </c>
      <c r="U282" s="93">
        <v>104.85</v>
      </c>
      <c r="V282" s="432">
        <v>111.76</v>
      </c>
    </row>
    <row r="283" spans="1:22" ht="12.75">
      <c r="A283" s="54" t="s">
        <v>1442</v>
      </c>
      <c r="G283" s="93" t="s">
        <v>834</v>
      </c>
      <c r="H283" s="93" t="s">
        <v>834</v>
      </c>
      <c r="I283" s="93" t="s">
        <v>834</v>
      </c>
      <c r="J283" s="93" t="s">
        <v>834</v>
      </c>
      <c r="K283" s="93">
        <v>108.83</v>
      </c>
      <c r="L283" s="93">
        <v>102.65</v>
      </c>
      <c r="M283" s="93">
        <v>110.14</v>
      </c>
      <c r="N283" s="93">
        <v>109.75</v>
      </c>
      <c r="O283" s="93">
        <v>112.08</v>
      </c>
      <c r="P283" s="93">
        <v>103.34</v>
      </c>
      <c r="Q283" s="93">
        <v>107.77</v>
      </c>
      <c r="R283" s="93">
        <v>107.01</v>
      </c>
      <c r="S283" s="93">
        <v>106.91</v>
      </c>
      <c r="T283" s="93">
        <v>103.16</v>
      </c>
      <c r="U283" s="93">
        <v>116.08</v>
      </c>
      <c r="V283" s="432">
        <v>100.35</v>
      </c>
    </row>
    <row r="284" spans="1:22" ht="28.5">
      <c r="A284" s="54" t="s">
        <v>733</v>
      </c>
      <c r="G284" s="93">
        <v>86.57</v>
      </c>
      <c r="H284" s="93">
        <v>99.64</v>
      </c>
      <c r="I284" s="93">
        <v>134.6</v>
      </c>
      <c r="J284" s="93">
        <v>209.78</v>
      </c>
      <c r="K284" s="93">
        <v>122.43</v>
      </c>
      <c r="L284" s="93">
        <v>89.53</v>
      </c>
      <c r="M284" s="93">
        <v>120.23</v>
      </c>
      <c r="N284" s="93">
        <v>99.94</v>
      </c>
      <c r="O284" s="93">
        <v>122.09</v>
      </c>
      <c r="P284" s="93">
        <v>95.99</v>
      </c>
      <c r="Q284" s="93">
        <v>114.38</v>
      </c>
      <c r="R284" s="93">
        <v>108.2</v>
      </c>
      <c r="S284" s="93">
        <v>101.85</v>
      </c>
      <c r="T284" s="93">
        <v>97.94</v>
      </c>
      <c r="U284" s="93">
        <v>140.55</v>
      </c>
      <c r="V284" s="432">
        <v>104.32</v>
      </c>
    </row>
    <row r="285" spans="1:21" ht="12.75">
      <c r="A285" s="27" t="s">
        <v>1081</v>
      </c>
      <c r="G285" s="379"/>
      <c r="H285" s="379"/>
      <c r="I285" s="379"/>
      <c r="J285" s="379"/>
      <c r="K285" s="379"/>
      <c r="L285" s="379"/>
      <c r="M285" s="379"/>
      <c r="N285" s="379"/>
      <c r="O285" s="379"/>
      <c r="P285" s="379"/>
      <c r="Q285" s="379"/>
      <c r="R285" s="379"/>
      <c r="S285" s="379"/>
      <c r="T285" s="379"/>
      <c r="U285" s="379"/>
    </row>
    <row r="286" spans="1:22" ht="51">
      <c r="A286" s="54" t="s">
        <v>991</v>
      </c>
      <c r="G286" s="14">
        <v>104.91</v>
      </c>
      <c r="H286" s="14">
        <v>97.78</v>
      </c>
      <c r="I286" s="28">
        <v>128.15</v>
      </c>
      <c r="J286" s="28">
        <v>149.72</v>
      </c>
      <c r="K286" s="28">
        <v>126.2</v>
      </c>
      <c r="L286" s="28">
        <v>108.9</v>
      </c>
      <c r="M286" s="28">
        <v>101.7</v>
      </c>
      <c r="N286" s="28">
        <v>136.8</v>
      </c>
      <c r="O286" s="28">
        <v>260.1</v>
      </c>
      <c r="P286" s="28">
        <v>63.6</v>
      </c>
      <c r="Q286" s="28">
        <v>93.7</v>
      </c>
      <c r="R286" s="28">
        <v>182.5</v>
      </c>
      <c r="S286" s="28">
        <v>89.3</v>
      </c>
      <c r="T286" s="28">
        <v>107.3</v>
      </c>
      <c r="U286" s="93">
        <v>154.85</v>
      </c>
      <c r="V286" s="432">
        <v>102.17</v>
      </c>
    </row>
    <row r="287" spans="1:22" ht="12.75">
      <c r="A287" s="54" t="s">
        <v>992</v>
      </c>
      <c r="G287" s="14">
        <v>123.05</v>
      </c>
      <c r="H287" s="14">
        <v>115.56</v>
      </c>
      <c r="I287" s="28">
        <v>124.03</v>
      </c>
      <c r="J287" s="28">
        <v>401.47</v>
      </c>
      <c r="K287" s="28">
        <v>119.6</v>
      </c>
      <c r="L287" s="28">
        <v>80.9</v>
      </c>
      <c r="M287" s="28">
        <v>113.1</v>
      </c>
      <c r="N287" s="28">
        <v>116.7</v>
      </c>
      <c r="O287" s="28">
        <v>133.6</v>
      </c>
      <c r="P287" s="28">
        <v>102.3</v>
      </c>
      <c r="Q287" s="28">
        <v>115.2</v>
      </c>
      <c r="R287" s="28">
        <v>126.2</v>
      </c>
      <c r="S287" s="28">
        <v>61.7</v>
      </c>
      <c r="T287" s="28">
        <v>137.6</v>
      </c>
      <c r="U287" s="93">
        <v>122.03</v>
      </c>
      <c r="V287" s="432">
        <v>109.78</v>
      </c>
    </row>
    <row r="288" spans="1:22" ht="12.75">
      <c r="A288" s="54" t="s">
        <v>1812</v>
      </c>
      <c r="G288" s="14">
        <v>140.92</v>
      </c>
      <c r="H288" s="14">
        <v>120.99</v>
      </c>
      <c r="I288" s="28">
        <v>107.57</v>
      </c>
      <c r="J288" s="28">
        <v>322.45</v>
      </c>
      <c r="K288" s="28">
        <v>154</v>
      </c>
      <c r="L288" s="28">
        <v>93.1</v>
      </c>
      <c r="M288" s="28">
        <v>104.3</v>
      </c>
      <c r="N288" s="28">
        <v>127</v>
      </c>
      <c r="O288" s="28">
        <v>159.9</v>
      </c>
      <c r="P288" s="28">
        <v>118.1</v>
      </c>
      <c r="Q288" s="28">
        <v>96.6</v>
      </c>
      <c r="R288" s="28">
        <v>130.6</v>
      </c>
      <c r="S288" s="28">
        <v>65.6</v>
      </c>
      <c r="T288" s="28">
        <v>112.9</v>
      </c>
      <c r="U288" s="93">
        <v>132.62</v>
      </c>
      <c r="V288" s="432">
        <v>128.03</v>
      </c>
    </row>
    <row r="289" spans="1:22" ht="12.75">
      <c r="A289" s="54" t="s">
        <v>1813</v>
      </c>
      <c r="G289" s="14">
        <v>146.73</v>
      </c>
      <c r="H289" s="14">
        <v>116.02</v>
      </c>
      <c r="I289" s="28">
        <v>106.15</v>
      </c>
      <c r="J289" s="28">
        <v>257.24</v>
      </c>
      <c r="K289" s="28">
        <v>187.5</v>
      </c>
      <c r="L289" s="28">
        <v>64</v>
      </c>
      <c r="M289" s="28">
        <v>155.5</v>
      </c>
      <c r="N289" s="28">
        <v>97.9</v>
      </c>
      <c r="O289" s="28">
        <v>94.8</v>
      </c>
      <c r="P289" s="28">
        <v>207.6</v>
      </c>
      <c r="Q289" s="28">
        <v>101.3</v>
      </c>
      <c r="R289" s="28">
        <v>162.9</v>
      </c>
      <c r="S289" s="28">
        <v>52.1</v>
      </c>
      <c r="T289" s="28">
        <v>156</v>
      </c>
      <c r="U289" s="93">
        <v>103.37</v>
      </c>
      <c r="V289" s="432">
        <v>112.41</v>
      </c>
    </row>
    <row r="290" spans="1:22" ht="12.75">
      <c r="A290" s="54" t="s">
        <v>1814</v>
      </c>
      <c r="G290" s="14">
        <v>125.05</v>
      </c>
      <c r="H290" s="14">
        <v>109.19</v>
      </c>
      <c r="I290" s="28">
        <v>99.02</v>
      </c>
      <c r="J290" s="28">
        <v>201.22</v>
      </c>
      <c r="K290" s="28">
        <v>123</v>
      </c>
      <c r="L290" s="28">
        <v>112.4</v>
      </c>
      <c r="M290" s="28">
        <v>104.9</v>
      </c>
      <c r="N290" s="28">
        <v>123.2</v>
      </c>
      <c r="O290" s="28">
        <v>126.8</v>
      </c>
      <c r="P290" s="28">
        <v>144.5</v>
      </c>
      <c r="Q290" s="261">
        <v>118.7</v>
      </c>
      <c r="R290" s="28">
        <v>95.5</v>
      </c>
      <c r="S290" s="28">
        <v>93.1</v>
      </c>
      <c r="T290" s="28">
        <v>93.5</v>
      </c>
      <c r="U290" s="93">
        <v>134.15</v>
      </c>
      <c r="V290" s="432">
        <v>116.86</v>
      </c>
    </row>
    <row r="291" spans="1:22" ht="15" customHeight="1">
      <c r="A291" s="440" t="s">
        <v>732</v>
      </c>
      <c r="G291" s="14">
        <v>135.34</v>
      </c>
      <c r="H291" s="14">
        <v>112.87</v>
      </c>
      <c r="I291" s="28">
        <v>98.1</v>
      </c>
      <c r="J291" s="28">
        <v>240.27</v>
      </c>
      <c r="K291" s="28">
        <v>175.7</v>
      </c>
      <c r="L291" s="28">
        <v>87.5</v>
      </c>
      <c r="M291" s="28">
        <v>114</v>
      </c>
      <c r="N291" s="28">
        <v>100.8</v>
      </c>
      <c r="O291" s="28">
        <v>89.5</v>
      </c>
      <c r="P291" s="28">
        <v>188.5</v>
      </c>
      <c r="Q291" s="28">
        <v>110</v>
      </c>
      <c r="R291" s="28">
        <v>145.2</v>
      </c>
      <c r="S291" s="28">
        <v>83.7</v>
      </c>
      <c r="T291" s="28">
        <v>112.1</v>
      </c>
      <c r="U291" s="93">
        <v>105.42</v>
      </c>
      <c r="V291" s="432">
        <v>124.45</v>
      </c>
    </row>
    <row r="292" spans="1:21" ht="12.75">
      <c r="A292" s="27" t="s">
        <v>1703</v>
      </c>
      <c r="T292" s="28"/>
      <c r="U292" s="43"/>
    </row>
    <row r="293" spans="1:22" ht="25.5">
      <c r="A293" s="54" t="s">
        <v>993</v>
      </c>
      <c r="G293" s="14">
        <v>124.24</v>
      </c>
      <c r="H293" s="14">
        <v>105.15</v>
      </c>
      <c r="I293" s="28">
        <v>95.85</v>
      </c>
      <c r="J293" s="28">
        <v>157.63</v>
      </c>
      <c r="K293" s="28">
        <v>155.6</v>
      </c>
      <c r="L293" s="28">
        <v>110.2</v>
      </c>
      <c r="M293" s="28">
        <v>107</v>
      </c>
      <c r="N293" s="28">
        <v>112.7</v>
      </c>
      <c r="O293" s="28">
        <v>143.2</v>
      </c>
      <c r="P293" s="28">
        <v>122.1</v>
      </c>
      <c r="Q293" s="28">
        <v>111</v>
      </c>
      <c r="R293" s="28">
        <v>113.3</v>
      </c>
      <c r="S293" s="28">
        <v>146.2</v>
      </c>
      <c r="T293" s="28">
        <v>102.6</v>
      </c>
      <c r="U293" s="93">
        <v>110.4</v>
      </c>
      <c r="V293" s="432">
        <v>105.82</v>
      </c>
    </row>
    <row r="294" spans="1:22" ht="12.75">
      <c r="A294" s="440" t="s">
        <v>734</v>
      </c>
      <c r="B294" s="204"/>
      <c r="C294" s="204"/>
      <c r="D294" s="204"/>
      <c r="E294" s="204"/>
      <c r="F294" s="204"/>
      <c r="G294" s="399">
        <v>123.6</v>
      </c>
      <c r="H294" s="399">
        <v>105.2</v>
      </c>
      <c r="I294" s="399">
        <v>107.64</v>
      </c>
      <c r="J294" s="399">
        <v>348.08</v>
      </c>
      <c r="K294" s="399">
        <v>141.31</v>
      </c>
      <c r="L294" s="399">
        <v>93.4</v>
      </c>
      <c r="M294" s="399">
        <v>110.43</v>
      </c>
      <c r="N294" s="399">
        <v>112.56</v>
      </c>
      <c r="O294" s="399">
        <v>124.62</v>
      </c>
      <c r="P294" s="399">
        <v>104.35</v>
      </c>
      <c r="Q294" s="399">
        <v>103.28</v>
      </c>
      <c r="R294" s="399">
        <v>117.01</v>
      </c>
      <c r="S294" s="399">
        <v>80.21</v>
      </c>
      <c r="T294" s="399">
        <v>98.83</v>
      </c>
      <c r="U294" s="399">
        <v>122.18</v>
      </c>
      <c r="V294" s="399">
        <v>114.93</v>
      </c>
    </row>
    <row r="295" spans="1:22" ht="15.75">
      <c r="A295" s="54" t="s">
        <v>735</v>
      </c>
      <c r="G295" s="14">
        <v>123.44</v>
      </c>
      <c r="H295" s="14">
        <v>100.98</v>
      </c>
      <c r="I295" s="28">
        <v>119.88</v>
      </c>
      <c r="J295" s="28">
        <v>118.66</v>
      </c>
      <c r="K295" s="28">
        <v>129.4</v>
      </c>
      <c r="L295" s="28">
        <v>126.2</v>
      </c>
      <c r="M295" s="28">
        <v>114.4</v>
      </c>
      <c r="N295" s="28">
        <v>112.5</v>
      </c>
      <c r="O295" s="28">
        <v>131.8</v>
      </c>
      <c r="P295" s="28">
        <v>112</v>
      </c>
      <c r="Q295" s="28">
        <v>109.9</v>
      </c>
      <c r="R295" s="28">
        <v>132.3</v>
      </c>
      <c r="S295" s="28">
        <v>102.3</v>
      </c>
      <c r="T295" s="59">
        <v>76.5</v>
      </c>
      <c r="U295" s="14">
        <v>144</v>
      </c>
      <c r="V295" s="69">
        <v>127.4</v>
      </c>
    </row>
    <row r="296" spans="1:22" ht="25.5">
      <c r="A296" s="165" t="s">
        <v>994</v>
      </c>
      <c r="G296" s="14">
        <v>119.3</v>
      </c>
      <c r="H296" s="14">
        <v>95.67</v>
      </c>
      <c r="I296" s="28">
        <v>108.56</v>
      </c>
      <c r="J296" s="28">
        <v>117.1</v>
      </c>
      <c r="K296" s="28">
        <v>143</v>
      </c>
      <c r="L296" s="28">
        <v>122.7</v>
      </c>
      <c r="M296" s="28">
        <v>119.4</v>
      </c>
      <c r="N296" s="28">
        <v>117.6</v>
      </c>
      <c r="O296" s="28">
        <v>142.6</v>
      </c>
      <c r="P296" s="28">
        <v>110.6</v>
      </c>
      <c r="Q296" s="28">
        <v>107.3</v>
      </c>
      <c r="R296" s="28">
        <v>130.2</v>
      </c>
      <c r="S296" s="28">
        <v>95.1</v>
      </c>
      <c r="T296" s="28">
        <v>105.8</v>
      </c>
      <c r="U296" s="14">
        <v>149.7</v>
      </c>
      <c r="V296" s="432">
        <v>124.67</v>
      </c>
    </row>
    <row r="297" spans="1:22" ht="25.5">
      <c r="A297" s="165" t="s">
        <v>995</v>
      </c>
      <c r="G297" s="14">
        <v>159.05</v>
      </c>
      <c r="H297" s="14">
        <v>104.36</v>
      </c>
      <c r="I297" s="28">
        <v>148.62</v>
      </c>
      <c r="J297" s="28">
        <v>125.07</v>
      </c>
      <c r="K297" s="28">
        <v>113.8</v>
      </c>
      <c r="L297" s="28">
        <v>124.4</v>
      </c>
      <c r="M297" s="28">
        <v>107.1</v>
      </c>
      <c r="N297" s="28">
        <v>100.5</v>
      </c>
      <c r="O297" s="28">
        <v>98.7</v>
      </c>
      <c r="P297" s="28">
        <v>104.1</v>
      </c>
      <c r="Q297" s="28">
        <v>118.8</v>
      </c>
      <c r="R297" s="28">
        <v>124.9</v>
      </c>
      <c r="S297" s="28">
        <v>138.7</v>
      </c>
      <c r="T297" s="28">
        <v>84.5</v>
      </c>
      <c r="U297" s="14">
        <v>102.6</v>
      </c>
      <c r="V297" s="432">
        <v>122.28</v>
      </c>
    </row>
    <row r="298" spans="1:22" ht="15.75" customHeight="1">
      <c r="A298" s="165" t="s">
        <v>996</v>
      </c>
      <c r="G298" s="14">
        <v>142.3</v>
      </c>
      <c r="H298" s="14">
        <v>108.12</v>
      </c>
      <c r="I298" s="28">
        <v>106.27</v>
      </c>
      <c r="J298" s="28">
        <v>146.43</v>
      </c>
      <c r="K298" s="28">
        <v>139.2</v>
      </c>
      <c r="L298" s="28">
        <v>118.2</v>
      </c>
      <c r="M298" s="28">
        <v>109.1</v>
      </c>
      <c r="N298" s="28">
        <v>102.9</v>
      </c>
      <c r="O298" s="28">
        <v>139.4</v>
      </c>
      <c r="P298" s="28">
        <v>106.5</v>
      </c>
      <c r="Q298" s="28">
        <v>110.9</v>
      </c>
      <c r="R298" s="28">
        <v>136.2</v>
      </c>
      <c r="S298" s="28">
        <v>134.6</v>
      </c>
      <c r="T298" s="15">
        <v>63.3</v>
      </c>
      <c r="U298" s="14">
        <v>103</v>
      </c>
      <c r="V298" s="432">
        <v>142.94</v>
      </c>
    </row>
    <row r="299" spans="1:22" ht="25.5">
      <c r="A299" s="165" t="s">
        <v>997</v>
      </c>
      <c r="G299" s="14">
        <v>109.58</v>
      </c>
      <c r="H299" s="14">
        <v>114</v>
      </c>
      <c r="I299" s="28">
        <v>165.91</v>
      </c>
      <c r="J299" s="28">
        <v>108.94</v>
      </c>
      <c r="K299" s="28">
        <v>112.4</v>
      </c>
      <c r="L299" s="28">
        <v>136.7</v>
      </c>
      <c r="M299" s="28">
        <v>107.9</v>
      </c>
      <c r="N299" s="28">
        <v>101</v>
      </c>
      <c r="O299" s="28">
        <v>114.2</v>
      </c>
      <c r="P299" s="28">
        <v>117.4</v>
      </c>
      <c r="Q299" s="28">
        <v>116.4</v>
      </c>
      <c r="R299" s="28">
        <v>137.3</v>
      </c>
      <c r="S299" s="28">
        <v>112.9</v>
      </c>
      <c r="T299" s="28">
        <v>75.5</v>
      </c>
      <c r="U299" s="14">
        <v>169.6</v>
      </c>
      <c r="V299" s="432">
        <v>117.76</v>
      </c>
    </row>
    <row r="300" spans="1:22" ht="25.5">
      <c r="A300" s="54" t="s">
        <v>998</v>
      </c>
      <c r="G300" s="14">
        <v>105.3</v>
      </c>
      <c r="H300" s="14">
        <v>112.04</v>
      </c>
      <c r="I300" s="28">
        <v>128.58</v>
      </c>
      <c r="J300" s="28">
        <v>271.02</v>
      </c>
      <c r="K300" s="28">
        <v>127</v>
      </c>
      <c r="L300" s="28">
        <v>91.5</v>
      </c>
      <c r="M300" s="28">
        <v>97.7</v>
      </c>
      <c r="N300" s="28">
        <v>122.5</v>
      </c>
      <c r="O300" s="28">
        <v>126.3</v>
      </c>
      <c r="P300" s="28">
        <v>102.7</v>
      </c>
      <c r="Q300" s="28">
        <v>129.8</v>
      </c>
      <c r="R300" s="28">
        <v>93.1</v>
      </c>
      <c r="S300" s="28">
        <v>68.2</v>
      </c>
      <c r="T300" s="28">
        <v>150.5</v>
      </c>
      <c r="U300" s="93">
        <v>127.96</v>
      </c>
      <c r="V300" s="432">
        <v>103.02</v>
      </c>
    </row>
    <row r="301" spans="1:22" ht="12.75">
      <c r="A301" s="54" t="s">
        <v>1225</v>
      </c>
      <c r="G301" s="14">
        <v>127.27</v>
      </c>
      <c r="H301" s="14">
        <v>106.25</v>
      </c>
      <c r="I301" s="28">
        <v>111.92</v>
      </c>
      <c r="J301" s="28">
        <v>151.19</v>
      </c>
      <c r="K301" s="28">
        <v>143.7</v>
      </c>
      <c r="L301" s="28">
        <v>98.8</v>
      </c>
      <c r="M301" s="28">
        <v>111.9</v>
      </c>
      <c r="N301" s="28">
        <v>105.8</v>
      </c>
      <c r="O301" s="28">
        <v>126.2</v>
      </c>
      <c r="P301" s="28">
        <v>119.4</v>
      </c>
      <c r="Q301" s="28">
        <v>109.8</v>
      </c>
      <c r="R301" s="28">
        <v>116.3</v>
      </c>
      <c r="S301" s="28">
        <v>90.5</v>
      </c>
      <c r="T301" s="28">
        <v>108</v>
      </c>
      <c r="U301" s="93">
        <v>143.58</v>
      </c>
      <c r="V301" s="432">
        <v>126.04</v>
      </c>
    </row>
    <row r="302" spans="1:22" ht="25.5">
      <c r="A302" s="54" t="s">
        <v>999</v>
      </c>
      <c r="G302" s="14">
        <v>112.11</v>
      </c>
      <c r="H302" s="14">
        <v>119.14</v>
      </c>
      <c r="I302" s="28">
        <v>181.8</v>
      </c>
      <c r="J302" s="28">
        <v>137.19</v>
      </c>
      <c r="K302" s="28">
        <v>136.5</v>
      </c>
      <c r="L302" s="28">
        <v>110.3</v>
      </c>
      <c r="M302" s="28">
        <v>89</v>
      </c>
      <c r="N302" s="28">
        <v>104.8</v>
      </c>
      <c r="O302" s="28">
        <v>104</v>
      </c>
      <c r="P302" s="28">
        <v>96.2</v>
      </c>
      <c r="Q302" s="28">
        <v>85.8</v>
      </c>
      <c r="R302" s="28">
        <v>97.3</v>
      </c>
      <c r="S302" s="28">
        <v>116.2</v>
      </c>
      <c r="T302" s="28">
        <v>124.1</v>
      </c>
      <c r="U302" s="93">
        <v>106.35</v>
      </c>
      <c r="V302" s="432">
        <v>102.93</v>
      </c>
    </row>
    <row r="303" spans="1:22" ht="12.75">
      <c r="A303" s="54" t="s">
        <v>1226</v>
      </c>
      <c r="G303" s="399" t="s">
        <v>834</v>
      </c>
      <c r="H303" s="399" t="s">
        <v>834</v>
      </c>
      <c r="I303" s="399" t="s">
        <v>834</v>
      </c>
      <c r="J303" s="399" t="s">
        <v>834</v>
      </c>
      <c r="K303" s="28">
        <v>110.2</v>
      </c>
      <c r="L303" s="28">
        <v>103.9</v>
      </c>
      <c r="M303" s="28">
        <v>102.5</v>
      </c>
      <c r="N303" s="28">
        <v>111.1</v>
      </c>
      <c r="O303" s="28">
        <v>104.8</v>
      </c>
      <c r="P303" s="28">
        <v>107.6</v>
      </c>
      <c r="Q303" s="28">
        <v>102.8</v>
      </c>
      <c r="R303" s="28">
        <v>105.2</v>
      </c>
      <c r="S303" s="28">
        <v>115.7</v>
      </c>
      <c r="T303" s="28">
        <v>106.9</v>
      </c>
      <c r="U303" s="93">
        <v>107.64</v>
      </c>
      <c r="V303" s="432">
        <v>106.66</v>
      </c>
    </row>
    <row r="304" spans="1:22" ht="12.75">
      <c r="A304" s="440" t="s">
        <v>736</v>
      </c>
      <c r="B304" s="204"/>
      <c r="C304" s="204"/>
      <c r="D304" s="204"/>
      <c r="E304" s="204"/>
      <c r="F304" s="204"/>
      <c r="G304" s="399" t="s">
        <v>834</v>
      </c>
      <c r="H304" s="399" t="s">
        <v>834</v>
      </c>
      <c r="I304" s="399" t="s">
        <v>834</v>
      </c>
      <c r="J304" s="399" t="s">
        <v>834</v>
      </c>
      <c r="K304" s="399">
        <v>120.51</v>
      </c>
      <c r="L304" s="399">
        <v>101.15</v>
      </c>
      <c r="M304" s="399">
        <v>100.55</v>
      </c>
      <c r="N304" s="399">
        <v>114.93</v>
      </c>
      <c r="O304" s="399">
        <v>98.43</v>
      </c>
      <c r="P304" s="399">
        <v>117.13</v>
      </c>
      <c r="Q304" s="399">
        <v>104.37</v>
      </c>
      <c r="R304" s="399">
        <v>147.51</v>
      </c>
      <c r="S304" s="399">
        <v>110.49</v>
      </c>
      <c r="T304" s="399">
        <v>124.41</v>
      </c>
      <c r="U304" s="399">
        <v>102.74</v>
      </c>
      <c r="V304" s="399">
        <v>97.96</v>
      </c>
    </row>
    <row r="305" spans="1:22" ht="15.75">
      <c r="A305" s="54" t="s">
        <v>737</v>
      </c>
      <c r="G305" s="14">
        <v>117.16</v>
      </c>
      <c r="H305" s="14">
        <v>110.49</v>
      </c>
      <c r="I305" s="28">
        <v>159.21</v>
      </c>
      <c r="J305" s="28">
        <v>135.53</v>
      </c>
      <c r="K305" s="28">
        <v>105.1</v>
      </c>
      <c r="L305" s="28">
        <v>105.3</v>
      </c>
      <c r="M305" s="28">
        <v>106.4</v>
      </c>
      <c r="N305" s="28">
        <v>111.2</v>
      </c>
      <c r="O305" s="28">
        <v>108.3</v>
      </c>
      <c r="P305" s="28">
        <v>112.9</v>
      </c>
      <c r="Q305" s="28">
        <v>105</v>
      </c>
      <c r="R305" s="28">
        <v>105.6</v>
      </c>
      <c r="S305" s="28">
        <v>125.5</v>
      </c>
      <c r="T305" s="28">
        <v>106.2</v>
      </c>
      <c r="U305" s="48">
        <v>103.52</v>
      </c>
      <c r="V305" s="69">
        <v>106.1</v>
      </c>
    </row>
    <row r="306" spans="1:22" ht="12.75">
      <c r="A306" s="440" t="s">
        <v>1000</v>
      </c>
      <c r="B306" s="204"/>
      <c r="C306" s="204"/>
      <c r="D306" s="204"/>
      <c r="E306" s="204"/>
      <c r="F306" s="204"/>
      <c r="G306" s="69">
        <v>114.99</v>
      </c>
      <c r="H306" s="69">
        <v>105.11</v>
      </c>
      <c r="I306" s="34">
        <v>118.5</v>
      </c>
      <c r="J306" s="34">
        <v>166.64</v>
      </c>
      <c r="K306" s="34">
        <v>115.9</v>
      </c>
      <c r="L306" s="34">
        <v>94.5</v>
      </c>
      <c r="M306" s="34">
        <v>108.6</v>
      </c>
      <c r="N306" s="34">
        <v>104.6</v>
      </c>
      <c r="O306" s="34">
        <v>144.4</v>
      </c>
      <c r="P306" s="34">
        <v>100</v>
      </c>
      <c r="Q306" s="34">
        <v>105.9</v>
      </c>
      <c r="R306" s="34">
        <v>109.4</v>
      </c>
      <c r="S306" s="34">
        <v>114.3</v>
      </c>
      <c r="T306" s="34">
        <v>105.3</v>
      </c>
      <c r="U306" s="399">
        <v>117.62</v>
      </c>
      <c r="V306" s="399">
        <v>122.95</v>
      </c>
    </row>
    <row r="307" spans="1:22" ht="12.75">
      <c r="A307" s="54" t="s">
        <v>1675</v>
      </c>
      <c r="G307" s="14">
        <v>91.34</v>
      </c>
      <c r="H307" s="14">
        <v>109.62</v>
      </c>
      <c r="I307" s="28">
        <v>115.49</v>
      </c>
      <c r="J307" s="28">
        <v>192.48</v>
      </c>
      <c r="K307" s="28">
        <v>125.5</v>
      </c>
      <c r="L307" s="28">
        <v>106.5</v>
      </c>
      <c r="M307" s="28">
        <v>104.9</v>
      </c>
      <c r="N307" s="28">
        <v>99.8</v>
      </c>
      <c r="O307" s="28">
        <v>114.1</v>
      </c>
      <c r="P307" s="28">
        <v>113.3</v>
      </c>
      <c r="Q307" s="28">
        <v>105.9</v>
      </c>
      <c r="R307" s="28">
        <v>116.5</v>
      </c>
      <c r="S307" s="28">
        <v>104.6</v>
      </c>
      <c r="T307" s="48" t="s">
        <v>834</v>
      </c>
      <c r="U307" s="43" t="s">
        <v>834</v>
      </c>
      <c r="V307" s="43" t="s">
        <v>834</v>
      </c>
    </row>
    <row r="308" spans="1:21" ht="25.5">
      <c r="A308" s="27" t="s">
        <v>1707</v>
      </c>
      <c r="U308" s="43"/>
    </row>
    <row r="309" spans="1:22" ht="26.25" customHeight="1">
      <c r="A309" s="440" t="s">
        <v>1146</v>
      </c>
      <c r="B309" s="204"/>
      <c r="C309" s="204"/>
      <c r="D309" s="204"/>
      <c r="E309" s="204"/>
      <c r="F309" s="204"/>
      <c r="G309" s="69">
        <v>118.88</v>
      </c>
      <c r="H309" s="69">
        <v>108.86</v>
      </c>
      <c r="I309" s="34">
        <v>113.83</v>
      </c>
      <c r="J309" s="34">
        <v>193.74</v>
      </c>
      <c r="K309" s="34">
        <v>125.1</v>
      </c>
      <c r="L309" s="34">
        <v>95.5</v>
      </c>
      <c r="M309" s="34">
        <v>100.8</v>
      </c>
      <c r="N309" s="34">
        <v>104.9</v>
      </c>
      <c r="O309" s="34">
        <v>103.8</v>
      </c>
      <c r="P309" s="34">
        <v>112.9</v>
      </c>
      <c r="Q309" s="34">
        <v>108.8</v>
      </c>
      <c r="R309" s="34">
        <v>117.7</v>
      </c>
      <c r="S309" s="34">
        <v>104.3</v>
      </c>
      <c r="T309" s="34">
        <v>105.8</v>
      </c>
      <c r="U309" s="399">
        <v>120.95</v>
      </c>
      <c r="V309" s="399">
        <v>112.02</v>
      </c>
    </row>
    <row r="310" spans="1:22" ht="38.25">
      <c r="A310" s="54" t="s">
        <v>1001</v>
      </c>
      <c r="G310" s="14">
        <v>107.67</v>
      </c>
      <c r="H310" s="14">
        <v>112.55</v>
      </c>
      <c r="I310" s="28">
        <v>122.72</v>
      </c>
      <c r="J310" s="28">
        <v>161.43</v>
      </c>
      <c r="K310" s="28">
        <v>123.9</v>
      </c>
      <c r="L310" s="28">
        <v>92.6</v>
      </c>
      <c r="M310" s="28">
        <v>102.5</v>
      </c>
      <c r="N310" s="28">
        <v>116.8</v>
      </c>
      <c r="O310" s="28">
        <v>106</v>
      </c>
      <c r="P310" s="28">
        <v>132.5</v>
      </c>
      <c r="Q310" s="28">
        <v>111.1</v>
      </c>
      <c r="R310" s="28">
        <v>109.6</v>
      </c>
      <c r="S310" s="28">
        <v>109.7</v>
      </c>
      <c r="T310" s="28">
        <v>105.6</v>
      </c>
      <c r="U310" s="93">
        <v>129.12</v>
      </c>
      <c r="V310" s="432">
        <v>116.55</v>
      </c>
    </row>
    <row r="311" spans="1:22" ht="76.5">
      <c r="A311" s="54" t="s">
        <v>1145</v>
      </c>
      <c r="G311" s="14">
        <v>113.21</v>
      </c>
      <c r="H311" s="14">
        <v>109.1</v>
      </c>
      <c r="I311" s="28">
        <v>124.79</v>
      </c>
      <c r="J311" s="28">
        <v>203.62</v>
      </c>
      <c r="K311" s="28">
        <v>118.6</v>
      </c>
      <c r="L311" s="28">
        <v>96.8</v>
      </c>
      <c r="M311" s="28">
        <v>100.9</v>
      </c>
      <c r="N311" s="28">
        <v>106.7</v>
      </c>
      <c r="O311" s="28">
        <v>108.6</v>
      </c>
      <c r="P311" s="28">
        <v>126.1</v>
      </c>
      <c r="Q311" s="28">
        <v>114.4</v>
      </c>
      <c r="R311" s="28">
        <v>109</v>
      </c>
      <c r="S311" s="28">
        <v>105.4</v>
      </c>
      <c r="T311" s="28">
        <v>100.3</v>
      </c>
      <c r="U311" s="93">
        <v>118.74</v>
      </c>
      <c r="V311" s="432">
        <v>142.4</v>
      </c>
    </row>
    <row r="312" spans="1:21" ht="25.5">
      <c r="A312" s="27" t="s">
        <v>116</v>
      </c>
      <c r="G312" s="95"/>
      <c r="H312" s="59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T312" s="28"/>
      <c r="U312" s="43"/>
    </row>
    <row r="313" spans="1:22" ht="15.75">
      <c r="A313" s="54" t="s">
        <v>738</v>
      </c>
      <c r="G313" s="14">
        <v>117.83</v>
      </c>
      <c r="H313" s="14">
        <v>102.07</v>
      </c>
      <c r="I313" s="28">
        <v>111.89</v>
      </c>
      <c r="J313" s="28">
        <v>146.13</v>
      </c>
      <c r="K313" s="28">
        <v>144</v>
      </c>
      <c r="L313" s="28">
        <v>115.2</v>
      </c>
      <c r="M313" s="28">
        <v>104.3</v>
      </c>
      <c r="N313" s="28">
        <v>142.6</v>
      </c>
      <c r="O313" s="28">
        <v>102.5</v>
      </c>
      <c r="P313" s="28">
        <v>91.2</v>
      </c>
      <c r="Q313" s="28">
        <v>138.8</v>
      </c>
      <c r="R313" s="28">
        <v>95.5</v>
      </c>
      <c r="S313" s="28">
        <v>96.7</v>
      </c>
      <c r="T313" s="28">
        <v>83.5</v>
      </c>
      <c r="U313" s="93">
        <v>129.84</v>
      </c>
      <c r="V313" s="432">
        <v>91.11</v>
      </c>
    </row>
    <row r="314" spans="1:22" ht="29.25" customHeight="1">
      <c r="A314" s="440" t="s">
        <v>740</v>
      </c>
      <c r="B314" s="204"/>
      <c r="C314" s="204"/>
      <c r="D314" s="204"/>
      <c r="E314" s="204"/>
      <c r="F314" s="204"/>
      <c r="G314" s="399">
        <v>139.5</v>
      </c>
      <c r="H314" s="399">
        <v>109.25</v>
      </c>
      <c r="I314" s="399">
        <v>127.43</v>
      </c>
      <c r="J314" s="399">
        <v>148.11</v>
      </c>
      <c r="K314" s="399">
        <v>122.99</v>
      </c>
      <c r="L314" s="399">
        <v>107.31</v>
      </c>
      <c r="M314" s="399">
        <v>111.79</v>
      </c>
      <c r="N314" s="399">
        <v>110.62</v>
      </c>
      <c r="O314" s="399">
        <v>107.33</v>
      </c>
      <c r="P314" s="399">
        <v>109.13</v>
      </c>
      <c r="Q314" s="399">
        <v>118.6</v>
      </c>
      <c r="R314" s="399">
        <v>95.83</v>
      </c>
      <c r="S314" s="399">
        <v>113.6</v>
      </c>
      <c r="T314" s="399">
        <v>107.3</v>
      </c>
      <c r="U314" s="399">
        <v>98.93</v>
      </c>
      <c r="V314" s="399">
        <v>110.42</v>
      </c>
    </row>
    <row r="315" spans="1:22" ht="18" customHeight="1">
      <c r="A315" s="440" t="s">
        <v>741</v>
      </c>
      <c r="B315" s="204"/>
      <c r="C315" s="204"/>
      <c r="D315" s="204"/>
      <c r="E315" s="204"/>
      <c r="F315" s="204"/>
      <c r="G315" s="399">
        <v>126.58</v>
      </c>
      <c r="H315" s="399">
        <v>112.93</v>
      </c>
      <c r="I315" s="399">
        <v>308.21</v>
      </c>
      <c r="J315" s="399">
        <v>124.93</v>
      </c>
      <c r="K315" s="399">
        <v>124.23</v>
      </c>
      <c r="L315" s="399">
        <v>110.26</v>
      </c>
      <c r="M315" s="399">
        <v>105.03</v>
      </c>
      <c r="N315" s="399">
        <v>110.71</v>
      </c>
      <c r="O315" s="399">
        <v>103.71</v>
      </c>
      <c r="P315" s="399">
        <v>101.2</v>
      </c>
      <c r="Q315" s="399">
        <v>104.14</v>
      </c>
      <c r="R315" s="399">
        <v>103.52</v>
      </c>
      <c r="S315" s="399">
        <v>114.45</v>
      </c>
      <c r="T315" s="399">
        <v>100.53</v>
      </c>
      <c r="U315" s="399">
        <v>100.69</v>
      </c>
      <c r="V315" s="399">
        <v>105.85</v>
      </c>
    </row>
    <row r="316" spans="1:22" ht="28.5">
      <c r="A316" s="54" t="s">
        <v>739</v>
      </c>
      <c r="G316" s="14">
        <v>127.79</v>
      </c>
      <c r="H316" s="14">
        <v>108.53</v>
      </c>
      <c r="I316" s="28">
        <v>114.5</v>
      </c>
      <c r="J316" s="28">
        <v>135.56</v>
      </c>
      <c r="K316" s="28">
        <v>145.6</v>
      </c>
      <c r="L316" s="28">
        <v>125.9</v>
      </c>
      <c r="M316" s="28">
        <v>121.8</v>
      </c>
      <c r="N316" s="28">
        <v>120.5</v>
      </c>
      <c r="O316" s="28">
        <v>114.5</v>
      </c>
      <c r="P316" s="28">
        <v>115.4</v>
      </c>
      <c r="Q316" s="28">
        <v>128.2</v>
      </c>
      <c r="R316" s="28">
        <v>132.2</v>
      </c>
      <c r="S316" s="28">
        <v>120.4</v>
      </c>
      <c r="T316" s="59">
        <v>83.8</v>
      </c>
      <c r="U316" s="93">
        <v>103.07</v>
      </c>
      <c r="V316" s="432">
        <v>113.37</v>
      </c>
    </row>
    <row r="317" spans="1:22" ht="12.75">
      <c r="A317" s="54" t="s">
        <v>504</v>
      </c>
      <c r="G317" s="14">
        <v>136.99</v>
      </c>
      <c r="H317" s="14">
        <v>107.9</v>
      </c>
      <c r="I317" s="28">
        <v>106.03</v>
      </c>
      <c r="J317" s="28">
        <v>132.84</v>
      </c>
      <c r="K317" s="28">
        <v>149.6</v>
      </c>
      <c r="L317" s="28">
        <v>124.5</v>
      </c>
      <c r="M317" s="28">
        <v>121.4</v>
      </c>
      <c r="N317" s="28">
        <v>127.4</v>
      </c>
      <c r="O317" s="28">
        <v>114.4</v>
      </c>
      <c r="P317" s="28">
        <v>118</v>
      </c>
      <c r="Q317" s="28">
        <v>126.2</v>
      </c>
      <c r="R317" s="28">
        <v>165.5</v>
      </c>
      <c r="S317" s="28">
        <v>78.6</v>
      </c>
      <c r="T317" s="28">
        <v>82.4</v>
      </c>
      <c r="U317" s="93">
        <v>104.87</v>
      </c>
      <c r="V317" s="432">
        <v>129.42</v>
      </c>
    </row>
    <row r="318" spans="1:22" ht="12.75">
      <c r="A318" s="54" t="s">
        <v>1676</v>
      </c>
      <c r="G318" s="14">
        <v>151.9</v>
      </c>
      <c r="H318" s="14">
        <v>111.44</v>
      </c>
      <c r="I318" s="28">
        <v>99.83</v>
      </c>
      <c r="J318" s="28">
        <v>126.07</v>
      </c>
      <c r="K318" s="28">
        <v>121.9</v>
      </c>
      <c r="L318" s="28">
        <v>107.5</v>
      </c>
      <c r="M318" s="28">
        <v>115.2</v>
      </c>
      <c r="N318" s="28">
        <v>111.2</v>
      </c>
      <c r="O318" s="28">
        <v>157.2</v>
      </c>
      <c r="P318" s="28">
        <v>103.6</v>
      </c>
      <c r="Q318" s="28">
        <v>107.4</v>
      </c>
      <c r="R318" s="28">
        <v>128.8</v>
      </c>
      <c r="S318" s="28">
        <v>120.8</v>
      </c>
      <c r="T318" s="28">
        <v>102.4</v>
      </c>
      <c r="U318" s="93">
        <v>118.93</v>
      </c>
      <c r="V318" s="432">
        <v>135.73</v>
      </c>
    </row>
    <row r="319" spans="1:22" ht="25.5">
      <c r="A319" s="440" t="s">
        <v>286</v>
      </c>
      <c r="B319" s="204"/>
      <c r="C319" s="204"/>
      <c r="D319" s="204"/>
      <c r="E319" s="204"/>
      <c r="F319" s="204"/>
      <c r="G319" s="69" t="s">
        <v>834</v>
      </c>
      <c r="H319" s="69" t="s">
        <v>834</v>
      </c>
      <c r="I319" s="69" t="s">
        <v>834</v>
      </c>
      <c r="J319" s="69" t="s">
        <v>834</v>
      </c>
      <c r="K319" s="69" t="s">
        <v>834</v>
      </c>
      <c r="L319" s="69" t="s">
        <v>834</v>
      </c>
      <c r="M319" s="69" t="s">
        <v>834</v>
      </c>
      <c r="N319" s="69" t="s">
        <v>834</v>
      </c>
      <c r="O319" s="399">
        <v>108.33</v>
      </c>
      <c r="P319" s="399">
        <v>123.09</v>
      </c>
      <c r="Q319" s="399">
        <v>114.27</v>
      </c>
      <c r="R319" s="399">
        <v>146.01</v>
      </c>
      <c r="S319" s="399">
        <v>98.58</v>
      </c>
      <c r="T319" s="399">
        <v>92.3</v>
      </c>
      <c r="U319" s="399">
        <v>100.39</v>
      </c>
      <c r="V319" s="399">
        <v>107.72</v>
      </c>
    </row>
    <row r="320" spans="1:22" ht="25.5">
      <c r="A320" s="54" t="s">
        <v>505</v>
      </c>
      <c r="G320" s="14">
        <v>135.8</v>
      </c>
      <c r="H320" s="14">
        <v>107.55</v>
      </c>
      <c r="I320" s="28">
        <v>111.33</v>
      </c>
      <c r="J320" s="28">
        <v>125.39</v>
      </c>
      <c r="K320" s="28">
        <v>133.3</v>
      </c>
      <c r="L320" s="28">
        <v>116.8</v>
      </c>
      <c r="M320" s="28">
        <v>117.7</v>
      </c>
      <c r="N320" s="28">
        <v>119</v>
      </c>
      <c r="O320" s="28">
        <v>115.3</v>
      </c>
      <c r="P320" s="28">
        <v>118.5</v>
      </c>
      <c r="Q320" s="28">
        <v>118</v>
      </c>
      <c r="R320" s="28">
        <v>121.5</v>
      </c>
      <c r="S320" s="28">
        <v>116.7</v>
      </c>
      <c r="T320" s="28">
        <v>93.1</v>
      </c>
      <c r="U320" s="93">
        <v>101.9</v>
      </c>
      <c r="V320" s="432">
        <v>113.22</v>
      </c>
    </row>
    <row r="321" spans="1:22" ht="63.75">
      <c r="A321" s="54" t="s">
        <v>1147</v>
      </c>
      <c r="G321" s="14">
        <v>114.6</v>
      </c>
      <c r="H321" s="14">
        <v>107.03</v>
      </c>
      <c r="I321" s="28">
        <v>104.39</v>
      </c>
      <c r="J321" s="28">
        <v>176.17</v>
      </c>
      <c r="K321" s="28">
        <v>146.2</v>
      </c>
      <c r="L321" s="28">
        <v>107</v>
      </c>
      <c r="M321" s="28">
        <v>98.8</v>
      </c>
      <c r="N321" s="28">
        <v>109.2</v>
      </c>
      <c r="O321" s="28">
        <v>102.1</v>
      </c>
      <c r="P321" s="28">
        <v>113.3</v>
      </c>
      <c r="Q321" s="28">
        <v>117.7</v>
      </c>
      <c r="R321" s="28">
        <v>108.5</v>
      </c>
      <c r="S321" s="28">
        <v>124.1</v>
      </c>
      <c r="T321" s="28">
        <v>104</v>
      </c>
      <c r="U321" s="93">
        <v>102.8</v>
      </c>
      <c r="V321" s="432">
        <v>101.05</v>
      </c>
    </row>
    <row r="322" spans="1:21" ht="38.25">
      <c r="A322" s="27" t="s">
        <v>144</v>
      </c>
      <c r="U322" s="43"/>
    </row>
    <row r="323" spans="1:22" ht="12.75">
      <c r="A323" s="54" t="s">
        <v>509</v>
      </c>
      <c r="G323" s="14">
        <v>107.21</v>
      </c>
      <c r="H323" s="14">
        <v>105.09</v>
      </c>
      <c r="I323" s="28">
        <v>87.87</v>
      </c>
      <c r="J323" s="28">
        <v>191.81</v>
      </c>
      <c r="K323" s="28">
        <v>129.5</v>
      </c>
      <c r="L323" s="28">
        <v>93</v>
      </c>
      <c r="M323" s="28">
        <v>142.9</v>
      </c>
      <c r="N323" s="28">
        <v>131.5</v>
      </c>
      <c r="O323" s="28">
        <v>204.9</v>
      </c>
      <c r="P323" s="28">
        <v>74.1</v>
      </c>
      <c r="Q323" s="28">
        <v>115.9</v>
      </c>
      <c r="R323" s="28">
        <v>126.6</v>
      </c>
      <c r="S323" s="28">
        <v>79.3</v>
      </c>
      <c r="T323" s="28">
        <v>112.9</v>
      </c>
      <c r="U323" s="93">
        <v>166.68</v>
      </c>
      <c r="V323" s="432">
        <v>102.73</v>
      </c>
    </row>
    <row r="324" spans="1:22" ht="41.25">
      <c r="A324" s="445" t="s">
        <v>401</v>
      </c>
      <c r="B324" s="204"/>
      <c r="C324" s="204"/>
      <c r="D324" s="204"/>
      <c r="E324" s="204"/>
      <c r="F324" s="204"/>
      <c r="G324" s="69">
        <v>118.58</v>
      </c>
      <c r="H324" s="69">
        <v>98.56</v>
      </c>
      <c r="I324" s="34">
        <v>110.22</v>
      </c>
      <c r="J324" s="34">
        <v>233.48</v>
      </c>
      <c r="K324" s="34">
        <v>120.7</v>
      </c>
      <c r="L324" s="34">
        <v>102.2</v>
      </c>
      <c r="M324" s="34">
        <v>124.2</v>
      </c>
      <c r="N324" s="34">
        <v>127.2</v>
      </c>
      <c r="O324" s="34">
        <v>162.5</v>
      </c>
      <c r="P324" s="34">
        <v>100.8</v>
      </c>
      <c r="Q324" s="34">
        <v>115.5</v>
      </c>
      <c r="R324" s="34">
        <v>99.3</v>
      </c>
      <c r="S324" s="34">
        <v>113.6</v>
      </c>
      <c r="T324" s="34">
        <v>91.6</v>
      </c>
      <c r="U324" s="38">
        <v>117.5</v>
      </c>
      <c r="V324" s="399">
        <v>106.41</v>
      </c>
    </row>
    <row r="325" spans="1:22" ht="41.25">
      <c r="A325" s="54" t="s">
        <v>742</v>
      </c>
      <c r="G325" s="14">
        <v>115.82</v>
      </c>
      <c r="H325" s="14">
        <v>98.53</v>
      </c>
      <c r="I325" s="28">
        <v>100.86</v>
      </c>
      <c r="J325" s="28">
        <v>183.53</v>
      </c>
      <c r="K325" s="28">
        <v>133.9</v>
      </c>
      <c r="L325" s="28">
        <v>109</v>
      </c>
      <c r="M325" s="28">
        <v>116.3</v>
      </c>
      <c r="N325" s="28">
        <v>119.1</v>
      </c>
      <c r="O325" s="28">
        <v>160.5</v>
      </c>
      <c r="P325" s="28">
        <v>95.3</v>
      </c>
      <c r="Q325" s="28">
        <v>113.8</v>
      </c>
      <c r="R325" s="28">
        <v>108.6</v>
      </c>
      <c r="S325" s="28">
        <v>96.6</v>
      </c>
      <c r="T325" s="28">
        <v>103.1</v>
      </c>
      <c r="U325" s="93">
        <v>132.43</v>
      </c>
      <c r="V325" s="432">
        <v>106.64</v>
      </c>
    </row>
    <row r="326" spans="1:22" ht="12.75">
      <c r="A326" s="54" t="s">
        <v>1677</v>
      </c>
      <c r="G326" s="14">
        <v>121.93</v>
      </c>
      <c r="H326" s="14">
        <v>104.1</v>
      </c>
      <c r="I326" s="28">
        <v>104.31</v>
      </c>
      <c r="J326" s="28">
        <v>196.81</v>
      </c>
      <c r="K326" s="28">
        <v>125.3</v>
      </c>
      <c r="L326" s="28">
        <v>105.9</v>
      </c>
      <c r="M326" s="28">
        <v>126.7</v>
      </c>
      <c r="N326" s="28">
        <v>128.1</v>
      </c>
      <c r="O326" s="28">
        <v>152.4</v>
      </c>
      <c r="P326" s="28">
        <v>106.9</v>
      </c>
      <c r="Q326" s="28">
        <v>117.8</v>
      </c>
      <c r="R326" s="28">
        <v>108.1</v>
      </c>
      <c r="S326" s="28">
        <v>125.3</v>
      </c>
      <c r="T326" s="28">
        <v>89.7</v>
      </c>
      <c r="U326" s="14">
        <v>110.2</v>
      </c>
      <c r="V326" s="432">
        <v>108.84</v>
      </c>
    </row>
    <row r="327" spans="1:22" ht="12.75">
      <c r="A327" s="54" t="s">
        <v>2068</v>
      </c>
      <c r="G327" s="14">
        <v>102.48</v>
      </c>
      <c r="H327" s="14">
        <v>104.72</v>
      </c>
      <c r="I327" s="28">
        <v>199.44</v>
      </c>
      <c r="J327" s="28">
        <v>167.11</v>
      </c>
      <c r="K327" s="28">
        <v>108.7</v>
      </c>
      <c r="L327" s="28">
        <v>91.7</v>
      </c>
      <c r="M327" s="28">
        <v>110.4</v>
      </c>
      <c r="N327" s="28">
        <v>100.5</v>
      </c>
      <c r="O327" s="28">
        <v>114.9</v>
      </c>
      <c r="P327" s="28">
        <v>113.9</v>
      </c>
      <c r="Q327" s="28">
        <v>128.8</v>
      </c>
      <c r="R327" s="28">
        <v>83.7</v>
      </c>
      <c r="S327" s="28">
        <v>94.8</v>
      </c>
      <c r="T327" s="28">
        <v>100.1</v>
      </c>
      <c r="U327" s="93">
        <v>132.51</v>
      </c>
      <c r="V327" s="432">
        <v>95.94</v>
      </c>
    </row>
    <row r="328" spans="1:22" ht="12.75">
      <c r="A328" s="54" t="s">
        <v>1678</v>
      </c>
      <c r="G328" s="14">
        <v>109.71</v>
      </c>
      <c r="H328" s="14">
        <v>107.44</v>
      </c>
      <c r="I328" s="28">
        <v>173.4</v>
      </c>
      <c r="J328" s="28">
        <v>151.03</v>
      </c>
      <c r="K328" s="28">
        <v>127.7</v>
      </c>
      <c r="L328" s="28">
        <v>102.9</v>
      </c>
      <c r="M328" s="28">
        <v>103.3</v>
      </c>
      <c r="N328" s="28">
        <v>118.2</v>
      </c>
      <c r="O328" s="28">
        <v>100.9</v>
      </c>
      <c r="P328" s="28">
        <v>115.3</v>
      </c>
      <c r="Q328" s="28">
        <v>122.7</v>
      </c>
      <c r="R328" s="28">
        <v>103.3</v>
      </c>
      <c r="S328" s="28">
        <v>107</v>
      </c>
      <c r="T328" s="28">
        <v>89.3</v>
      </c>
      <c r="U328" s="43">
        <v>115.5</v>
      </c>
      <c r="V328" s="432">
        <v>105.71</v>
      </c>
    </row>
    <row r="329" spans="1:22" ht="12.75">
      <c r="A329" s="440" t="s">
        <v>1149</v>
      </c>
      <c r="B329" s="204"/>
      <c r="C329" s="204"/>
      <c r="D329" s="204"/>
      <c r="E329" s="204"/>
      <c r="F329" s="204"/>
      <c r="G329" s="69">
        <v>149.19</v>
      </c>
      <c r="H329" s="69">
        <v>114.69</v>
      </c>
      <c r="I329" s="34">
        <v>122.57</v>
      </c>
      <c r="J329" s="34">
        <v>235.71</v>
      </c>
      <c r="K329" s="34">
        <v>108.2</v>
      </c>
      <c r="L329" s="34">
        <v>90.7</v>
      </c>
      <c r="M329" s="34">
        <v>107</v>
      </c>
      <c r="N329" s="34">
        <v>90.3</v>
      </c>
      <c r="O329" s="34">
        <v>159.2</v>
      </c>
      <c r="P329" s="34">
        <v>113.6</v>
      </c>
      <c r="Q329" s="34">
        <v>106.3</v>
      </c>
      <c r="R329" s="34">
        <v>226</v>
      </c>
      <c r="S329" s="34">
        <v>56.4</v>
      </c>
      <c r="T329" s="34">
        <v>167.9</v>
      </c>
      <c r="U329" s="399">
        <v>112.98</v>
      </c>
      <c r="V329" s="399">
        <v>90.91</v>
      </c>
    </row>
    <row r="330" spans="1:22" ht="25.5">
      <c r="A330" s="54" t="s">
        <v>1148</v>
      </c>
      <c r="G330" s="14">
        <v>124.63</v>
      </c>
      <c r="H330" s="14">
        <v>116.98</v>
      </c>
      <c r="I330" s="28">
        <v>272.17</v>
      </c>
      <c r="J330" s="28">
        <v>164.21</v>
      </c>
      <c r="K330" s="28">
        <v>91.8</v>
      </c>
      <c r="L330" s="261">
        <v>77.9</v>
      </c>
      <c r="M330" s="28">
        <v>113.4</v>
      </c>
      <c r="N330" s="28">
        <v>110.5</v>
      </c>
      <c r="O330" s="28">
        <v>116.6</v>
      </c>
      <c r="P330" s="28">
        <v>168.5</v>
      </c>
      <c r="Q330" s="28">
        <v>220.1</v>
      </c>
      <c r="R330" s="28">
        <v>52.4</v>
      </c>
      <c r="S330" s="28">
        <v>52.2</v>
      </c>
      <c r="T330" s="28">
        <v>225.4</v>
      </c>
      <c r="U330" s="93">
        <v>103.5</v>
      </c>
      <c r="V330" s="432">
        <v>85.4</v>
      </c>
    </row>
    <row r="331" spans="1:22" ht="25.5">
      <c r="A331" s="54" t="s">
        <v>1150</v>
      </c>
      <c r="G331" s="14">
        <v>111.88</v>
      </c>
      <c r="H331" s="14">
        <v>98.46</v>
      </c>
      <c r="I331" s="28">
        <v>196.03</v>
      </c>
      <c r="J331" s="28">
        <v>185.79</v>
      </c>
      <c r="K331" s="28">
        <v>103.5</v>
      </c>
      <c r="L331" s="28">
        <v>89.3</v>
      </c>
      <c r="M331" s="28">
        <v>117.5</v>
      </c>
      <c r="N331" s="28">
        <v>128.8</v>
      </c>
      <c r="O331" s="28">
        <v>137.6</v>
      </c>
      <c r="P331" s="28">
        <v>142.6</v>
      </c>
      <c r="Q331" s="28">
        <v>164.6</v>
      </c>
      <c r="R331" s="28">
        <v>91.4</v>
      </c>
      <c r="S331" s="28">
        <v>61</v>
      </c>
      <c r="T331" s="28">
        <v>185.2</v>
      </c>
      <c r="U331" s="93">
        <v>132.18</v>
      </c>
      <c r="V331" s="432">
        <v>91.02</v>
      </c>
    </row>
    <row r="332" spans="1:21" ht="12.75">
      <c r="A332" s="27" t="s">
        <v>2257</v>
      </c>
      <c r="R332" s="28"/>
      <c r="U332" s="135"/>
    </row>
    <row r="333" spans="1:22" ht="38.25">
      <c r="A333" s="54" t="s">
        <v>1151</v>
      </c>
      <c r="G333" s="14">
        <v>132.99</v>
      </c>
      <c r="H333" s="14">
        <v>110</v>
      </c>
      <c r="I333" s="28">
        <v>118.75</v>
      </c>
      <c r="J333" s="28">
        <v>163.45</v>
      </c>
      <c r="K333" s="28">
        <v>150.9</v>
      </c>
      <c r="L333" s="28">
        <v>126.1</v>
      </c>
      <c r="M333" s="28">
        <v>101.6</v>
      </c>
      <c r="N333" s="28">
        <v>115.2</v>
      </c>
      <c r="O333" s="28">
        <v>114.3</v>
      </c>
      <c r="P333" s="28">
        <v>110.1</v>
      </c>
      <c r="Q333" s="28">
        <v>112.6</v>
      </c>
      <c r="R333" s="28">
        <v>105</v>
      </c>
      <c r="S333" s="28">
        <v>117</v>
      </c>
      <c r="T333" s="28">
        <v>100</v>
      </c>
      <c r="U333" s="93">
        <v>112.33</v>
      </c>
      <c r="V333" s="432">
        <v>105.25</v>
      </c>
    </row>
    <row r="334" spans="1:22" ht="25.5">
      <c r="A334" s="440" t="s">
        <v>586</v>
      </c>
      <c r="B334" s="204"/>
      <c r="C334" s="204"/>
      <c r="D334" s="204"/>
      <c r="E334" s="204"/>
      <c r="F334" s="204"/>
      <c r="G334" s="399">
        <v>180.2</v>
      </c>
      <c r="H334" s="399">
        <v>115.77</v>
      </c>
      <c r="I334" s="399">
        <v>147.13</v>
      </c>
      <c r="J334" s="399">
        <v>137.51</v>
      </c>
      <c r="K334" s="399">
        <v>132.08</v>
      </c>
      <c r="L334" s="399">
        <v>117.41</v>
      </c>
      <c r="M334" s="399">
        <v>144.01</v>
      </c>
      <c r="N334" s="399">
        <v>118.8</v>
      </c>
      <c r="O334" s="399">
        <v>124.94</v>
      </c>
      <c r="P334" s="399">
        <v>133.1</v>
      </c>
      <c r="Q334" s="399">
        <v>105</v>
      </c>
      <c r="R334" s="399">
        <v>116.99</v>
      </c>
      <c r="S334" s="399">
        <v>126.6</v>
      </c>
      <c r="T334" s="399">
        <v>115</v>
      </c>
      <c r="U334" s="399">
        <v>115</v>
      </c>
      <c r="V334" s="399">
        <v>119.76</v>
      </c>
    </row>
    <row r="335" spans="1:22" ht="28.5">
      <c r="A335" s="54" t="s">
        <v>743</v>
      </c>
      <c r="G335" s="14">
        <v>156.71</v>
      </c>
      <c r="H335" s="14">
        <v>112.92</v>
      </c>
      <c r="I335" s="28">
        <v>151.67</v>
      </c>
      <c r="J335" s="28">
        <v>116.49</v>
      </c>
      <c r="K335" s="28">
        <v>131.6</v>
      </c>
      <c r="L335" s="28">
        <v>118.9</v>
      </c>
      <c r="M335" s="28">
        <v>107.5</v>
      </c>
      <c r="N335" s="28">
        <v>106.1</v>
      </c>
      <c r="O335" s="28">
        <v>116.8</v>
      </c>
      <c r="P335" s="28">
        <v>105.9</v>
      </c>
      <c r="Q335" s="28">
        <v>109.9</v>
      </c>
      <c r="R335" s="28">
        <v>105.5</v>
      </c>
      <c r="S335" s="28">
        <v>110.9</v>
      </c>
      <c r="T335" s="28">
        <v>101.2</v>
      </c>
      <c r="U335" s="43">
        <v>102.2</v>
      </c>
      <c r="V335" s="432">
        <v>104.11</v>
      </c>
    </row>
    <row r="336" spans="1:22" ht="25.5">
      <c r="A336" s="54" t="s">
        <v>1679</v>
      </c>
      <c r="G336" s="14">
        <v>132.32</v>
      </c>
      <c r="H336" s="14">
        <v>107.43</v>
      </c>
      <c r="I336" s="28">
        <v>104.41</v>
      </c>
      <c r="J336" s="28">
        <v>113.9</v>
      </c>
      <c r="K336" s="28">
        <v>159.7</v>
      </c>
      <c r="L336" s="28">
        <v>127.4</v>
      </c>
      <c r="M336" s="28">
        <v>110.1</v>
      </c>
      <c r="N336" s="28">
        <v>106.8</v>
      </c>
      <c r="O336" s="28">
        <v>119</v>
      </c>
      <c r="P336" s="28">
        <v>125.5</v>
      </c>
      <c r="Q336" s="28">
        <v>118.3</v>
      </c>
      <c r="R336" s="28">
        <v>118.3</v>
      </c>
      <c r="S336" s="28">
        <v>143.8</v>
      </c>
      <c r="T336" s="28">
        <v>98.2</v>
      </c>
      <c r="U336" s="93">
        <v>101.38</v>
      </c>
      <c r="V336" s="432">
        <v>100.29</v>
      </c>
    </row>
    <row r="337" spans="1:22" ht="25.5">
      <c r="A337" s="54" t="s">
        <v>1152</v>
      </c>
      <c r="G337" s="14">
        <v>153.19</v>
      </c>
      <c r="H337" s="14">
        <v>128.74</v>
      </c>
      <c r="I337" s="28">
        <v>106.12</v>
      </c>
      <c r="J337" s="28">
        <v>163.27</v>
      </c>
      <c r="K337" s="28">
        <v>115.5</v>
      </c>
      <c r="L337" s="28">
        <v>105.5</v>
      </c>
      <c r="M337" s="28">
        <v>118.1</v>
      </c>
      <c r="N337" s="28">
        <v>107.1</v>
      </c>
      <c r="O337" s="28">
        <v>111</v>
      </c>
      <c r="P337" s="28">
        <v>118.9</v>
      </c>
      <c r="Q337" s="28">
        <v>124.6</v>
      </c>
      <c r="R337" s="28">
        <v>116.9</v>
      </c>
      <c r="S337" s="28">
        <v>118.1</v>
      </c>
      <c r="T337" s="28">
        <v>106.4</v>
      </c>
      <c r="U337" s="93">
        <v>103.19</v>
      </c>
      <c r="V337" s="432">
        <v>93.5</v>
      </c>
    </row>
    <row r="338" spans="1:22" ht="12.75">
      <c r="A338" s="440" t="s">
        <v>744</v>
      </c>
      <c r="B338" s="204"/>
      <c r="C338" s="204"/>
      <c r="D338" s="204"/>
      <c r="E338" s="204"/>
      <c r="F338" s="204"/>
      <c r="G338" s="399">
        <v>144.07</v>
      </c>
      <c r="H338" s="399">
        <v>113.01</v>
      </c>
      <c r="I338" s="399">
        <v>100.12</v>
      </c>
      <c r="J338" s="399">
        <v>134.09</v>
      </c>
      <c r="K338" s="399">
        <v>173.98</v>
      </c>
      <c r="L338" s="399">
        <v>123.31</v>
      </c>
      <c r="M338" s="399">
        <v>105.1</v>
      </c>
      <c r="N338" s="399">
        <v>116.5</v>
      </c>
      <c r="O338" s="399">
        <v>116.79</v>
      </c>
      <c r="P338" s="399">
        <v>105.56</v>
      </c>
      <c r="Q338" s="399">
        <v>109.16</v>
      </c>
      <c r="R338" s="399">
        <v>113.33</v>
      </c>
      <c r="S338" s="399">
        <v>123.18</v>
      </c>
      <c r="T338" s="399">
        <v>93.75</v>
      </c>
      <c r="U338" s="399">
        <v>106.86</v>
      </c>
      <c r="V338" s="399">
        <v>102.72</v>
      </c>
    </row>
    <row r="339" spans="1:22" ht="25.5">
      <c r="A339" s="54" t="s">
        <v>1680</v>
      </c>
      <c r="G339" s="14">
        <v>130.18</v>
      </c>
      <c r="H339" s="14">
        <v>102.09</v>
      </c>
      <c r="I339" s="28">
        <v>143.4</v>
      </c>
      <c r="J339" s="28">
        <v>138.29</v>
      </c>
      <c r="K339" s="28">
        <v>137.5</v>
      </c>
      <c r="L339" s="28">
        <v>116.3</v>
      </c>
      <c r="M339" s="28">
        <v>105.4</v>
      </c>
      <c r="N339" s="28">
        <v>117.6</v>
      </c>
      <c r="O339" s="28">
        <v>121.3</v>
      </c>
      <c r="P339" s="28">
        <v>110</v>
      </c>
      <c r="Q339" s="28">
        <v>123.2</v>
      </c>
      <c r="R339" s="28">
        <v>130</v>
      </c>
      <c r="S339" s="28">
        <v>108.8</v>
      </c>
      <c r="T339" s="28">
        <v>99.4</v>
      </c>
      <c r="U339" s="93">
        <v>112.62</v>
      </c>
      <c r="V339" s="432">
        <v>111.18</v>
      </c>
    </row>
    <row r="340" spans="1:22" ht="15.75">
      <c r="A340" s="54" t="s">
        <v>745</v>
      </c>
      <c r="G340" s="14">
        <v>159.63</v>
      </c>
      <c r="H340" s="14">
        <v>104.87</v>
      </c>
      <c r="I340" s="28">
        <v>137.48</v>
      </c>
      <c r="J340" s="28">
        <v>127.88</v>
      </c>
      <c r="K340" s="28">
        <v>131.2</v>
      </c>
      <c r="L340" s="28">
        <v>133.2</v>
      </c>
      <c r="M340" s="28">
        <v>102.7</v>
      </c>
      <c r="N340" s="28">
        <v>115.2</v>
      </c>
      <c r="O340" s="28">
        <v>139.7</v>
      </c>
      <c r="P340" s="28">
        <v>108.9</v>
      </c>
      <c r="Q340" s="28">
        <v>101.7</v>
      </c>
      <c r="R340" s="28">
        <v>114.6</v>
      </c>
      <c r="S340" s="28">
        <v>124.2</v>
      </c>
      <c r="T340" s="28">
        <v>104.4</v>
      </c>
      <c r="U340" s="93">
        <v>101.99</v>
      </c>
      <c r="V340" s="432">
        <v>108.77</v>
      </c>
    </row>
    <row r="341" spans="1:22" ht="15.75" customHeight="1">
      <c r="A341" s="440" t="s">
        <v>179</v>
      </c>
      <c r="B341" s="204"/>
      <c r="C341" s="204"/>
      <c r="D341" s="204"/>
      <c r="E341" s="204"/>
      <c r="F341" s="204"/>
      <c r="G341" s="399">
        <v>149.6</v>
      </c>
      <c r="H341" s="399">
        <v>115.69</v>
      </c>
      <c r="I341" s="399">
        <v>110.05</v>
      </c>
      <c r="J341" s="399">
        <v>158.15</v>
      </c>
      <c r="K341" s="399">
        <v>123.3</v>
      </c>
      <c r="L341" s="399">
        <v>122.06</v>
      </c>
      <c r="M341" s="399">
        <v>102.84</v>
      </c>
      <c r="N341" s="399">
        <v>106.34</v>
      </c>
      <c r="O341" s="399">
        <v>118.91</v>
      </c>
      <c r="P341" s="399">
        <v>109.49</v>
      </c>
      <c r="Q341" s="399">
        <v>103.71</v>
      </c>
      <c r="R341" s="399">
        <v>115.01</v>
      </c>
      <c r="S341" s="399">
        <v>126.88</v>
      </c>
      <c r="T341" s="399">
        <v>101</v>
      </c>
      <c r="U341" s="399">
        <v>104.6</v>
      </c>
      <c r="V341" s="399">
        <v>107.68</v>
      </c>
    </row>
    <row r="342" spans="1:22" ht="12.75">
      <c r="A342" s="54" t="s">
        <v>1681</v>
      </c>
      <c r="B342" s="204"/>
      <c r="C342" s="204"/>
      <c r="D342" s="204"/>
      <c r="E342" s="204"/>
      <c r="F342" s="204"/>
      <c r="G342" s="14">
        <v>146.49</v>
      </c>
      <c r="H342" s="14">
        <v>110.04</v>
      </c>
      <c r="I342" s="28">
        <v>102.21</v>
      </c>
      <c r="J342" s="28">
        <v>215.68</v>
      </c>
      <c r="K342" s="28">
        <v>115.3</v>
      </c>
      <c r="L342" s="28">
        <v>104.6</v>
      </c>
      <c r="M342" s="28">
        <v>126.2</v>
      </c>
      <c r="N342" s="28">
        <v>91.6</v>
      </c>
      <c r="O342" s="28">
        <v>130.8</v>
      </c>
      <c r="P342" s="28">
        <v>108.9</v>
      </c>
      <c r="Q342" s="28">
        <v>107.7</v>
      </c>
      <c r="R342" s="28">
        <v>115.9</v>
      </c>
      <c r="S342" s="28">
        <v>122.7</v>
      </c>
      <c r="T342" s="28">
        <v>100.5</v>
      </c>
      <c r="U342" s="93">
        <v>93.47</v>
      </c>
      <c r="V342" s="399">
        <v>109.32</v>
      </c>
    </row>
    <row r="343" spans="1:22" ht="12.75">
      <c r="A343" s="54" t="s">
        <v>1682</v>
      </c>
      <c r="B343" s="204"/>
      <c r="C343" s="204"/>
      <c r="D343" s="204"/>
      <c r="E343" s="204"/>
      <c r="F343" s="204"/>
      <c r="G343" s="14">
        <v>139.51</v>
      </c>
      <c r="H343" s="14">
        <v>111.24</v>
      </c>
      <c r="I343" s="28">
        <v>111.14</v>
      </c>
      <c r="J343" s="28">
        <v>146.92</v>
      </c>
      <c r="K343" s="28">
        <v>153.2</v>
      </c>
      <c r="L343" s="28">
        <v>129.3</v>
      </c>
      <c r="M343" s="28">
        <v>116.8</v>
      </c>
      <c r="N343" s="28">
        <v>107.1</v>
      </c>
      <c r="O343" s="28">
        <v>118.8</v>
      </c>
      <c r="P343" s="28">
        <v>113.4</v>
      </c>
      <c r="Q343" s="28">
        <v>110.2</v>
      </c>
      <c r="R343" s="28">
        <v>114.9</v>
      </c>
      <c r="S343" s="28">
        <v>118.7</v>
      </c>
      <c r="T343" s="28">
        <v>102.4</v>
      </c>
      <c r="U343" s="93">
        <v>104.69</v>
      </c>
      <c r="V343" s="399">
        <v>101.13</v>
      </c>
    </row>
    <row r="344" spans="1:22" ht="12.75">
      <c r="A344" s="440" t="s">
        <v>180</v>
      </c>
      <c r="B344" s="204"/>
      <c r="C344" s="204"/>
      <c r="D344" s="204"/>
      <c r="E344" s="204"/>
      <c r="F344" s="204"/>
      <c r="G344" s="399">
        <v>117.83</v>
      </c>
      <c r="H344" s="399">
        <v>128.5</v>
      </c>
      <c r="I344" s="399">
        <v>120.6</v>
      </c>
      <c r="J344" s="399">
        <v>151.33</v>
      </c>
      <c r="K344" s="399">
        <v>122.09</v>
      </c>
      <c r="L344" s="399">
        <v>154.21</v>
      </c>
      <c r="M344" s="399">
        <v>113.84</v>
      </c>
      <c r="N344" s="399">
        <v>111.96</v>
      </c>
      <c r="O344" s="399">
        <v>112.57</v>
      </c>
      <c r="P344" s="399">
        <v>111.29</v>
      </c>
      <c r="Q344" s="399">
        <v>107.8</v>
      </c>
      <c r="R344" s="399">
        <v>119.48</v>
      </c>
      <c r="S344" s="399">
        <v>129.73</v>
      </c>
      <c r="T344" s="399">
        <v>99.55</v>
      </c>
      <c r="U344" s="399">
        <v>100.69</v>
      </c>
      <c r="V344" s="399">
        <v>109.87</v>
      </c>
    </row>
    <row r="345" spans="1:22" ht="12.75">
      <c r="A345" s="54" t="s">
        <v>1683</v>
      </c>
      <c r="B345" s="204"/>
      <c r="C345" s="204"/>
      <c r="D345" s="204"/>
      <c r="E345" s="204"/>
      <c r="F345" s="204"/>
      <c r="G345" s="14">
        <v>119.35</v>
      </c>
      <c r="H345" s="14">
        <v>107.84</v>
      </c>
      <c r="I345" s="28">
        <v>112.62</v>
      </c>
      <c r="J345" s="28">
        <v>164.59</v>
      </c>
      <c r="K345" s="28">
        <v>167.9</v>
      </c>
      <c r="L345" s="28">
        <v>121.1</v>
      </c>
      <c r="M345" s="28">
        <v>107.9</v>
      </c>
      <c r="N345" s="28">
        <v>103.3</v>
      </c>
      <c r="O345" s="28">
        <v>113.5</v>
      </c>
      <c r="P345" s="28">
        <v>110.2</v>
      </c>
      <c r="Q345" s="28">
        <v>107.5</v>
      </c>
      <c r="R345" s="28">
        <v>105.7</v>
      </c>
      <c r="S345" s="28">
        <v>112.1</v>
      </c>
      <c r="T345" s="28">
        <v>104.8</v>
      </c>
      <c r="U345" s="93">
        <v>103.22</v>
      </c>
      <c r="V345" s="399">
        <v>103.32</v>
      </c>
    </row>
    <row r="346" spans="1:22" ht="25.5">
      <c r="A346" s="54" t="s">
        <v>1153</v>
      </c>
      <c r="B346" s="204"/>
      <c r="C346" s="204"/>
      <c r="D346" s="204"/>
      <c r="E346" s="204"/>
      <c r="F346" s="204"/>
      <c r="G346" s="14">
        <v>136.4</v>
      </c>
      <c r="H346" s="14">
        <v>111.84</v>
      </c>
      <c r="I346" s="28">
        <v>120.05</v>
      </c>
      <c r="J346" s="28">
        <v>183.76</v>
      </c>
      <c r="K346" s="28">
        <v>121.3</v>
      </c>
      <c r="L346" s="28">
        <v>106.9</v>
      </c>
      <c r="M346" s="28">
        <v>121.3</v>
      </c>
      <c r="N346" s="28">
        <v>106.9</v>
      </c>
      <c r="O346" s="28">
        <v>113.2</v>
      </c>
      <c r="P346" s="28">
        <v>107.7</v>
      </c>
      <c r="Q346" s="28">
        <v>104.4</v>
      </c>
      <c r="R346" s="28">
        <v>109.1</v>
      </c>
      <c r="S346" s="28">
        <v>116.9</v>
      </c>
      <c r="T346" s="28">
        <v>108.3</v>
      </c>
      <c r="U346" s="93">
        <v>104.59</v>
      </c>
      <c r="V346" s="399">
        <v>95.63</v>
      </c>
    </row>
    <row r="347" spans="1:22" ht="25.5">
      <c r="A347" s="440" t="s">
        <v>2204</v>
      </c>
      <c r="B347" s="204"/>
      <c r="C347" s="204"/>
      <c r="D347" s="204"/>
      <c r="E347" s="204"/>
      <c r="F347" s="204"/>
      <c r="G347" s="399">
        <v>103.55</v>
      </c>
      <c r="H347" s="399">
        <v>106.19</v>
      </c>
      <c r="I347" s="399">
        <v>92.5</v>
      </c>
      <c r="J347" s="399">
        <v>145.95</v>
      </c>
      <c r="K347" s="399">
        <v>121.44</v>
      </c>
      <c r="L347" s="399">
        <v>117.8</v>
      </c>
      <c r="M347" s="399">
        <v>112.5</v>
      </c>
      <c r="N347" s="399">
        <v>106.64</v>
      </c>
      <c r="O347" s="399">
        <v>109.24</v>
      </c>
      <c r="P347" s="399">
        <v>102.53</v>
      </c>
      <c r="Q347" s="399">
        <v>103.57</v>
      </c>
      <c r="R347" s="399">
        <v>101.8</v>
      </c>
      <c r="S347" s="399">
        <v>103.75</v>
      </c>
      <c r="T347" s="399">
        <v>106.54</v>
      </c>
      <c r="U347" s="399">
        <v>87.12</v>
      </c>
      <c r="V347" s="399">
        <v>113.65</v>
      </c>
    </row>
    <row r="348" spans="1:22" ht="12.75">
      <c r="A348" s="440" t="s">
        <v>181</v>
      </c>
      <c r="B348" s="204"/>
      <c r="C348" s="204"/>
      <c r="D348" s="204"/>
      <c r="E348" s="204"/>
      <c r="F348" s="204"/>
      <c r="G348" s="399">
        <v>130.8</v>
      </c>
      <c r="H348" s="399">
        <v>94.03</v>
      </c>
      <c r="I348" s="399">
        <v>132.96</v>
      </c>
      <c r="J348" s="399">
        <v>156.42</v>
      </c>
      <c r="K348" s="399">
        <v>117.62</v>
      </c>
      <c r="L348" s="399">
        <v>105.41</v>
      </c>
      <c r="M348" s="399">
        <v>108.4</v>
      </c>
      <c r="N348" s="399">
        <v>100.79</v>
      </c>
      <c r="O348" s="399">
        <v>104.39</v>
      </c>
      <c r="P348" s="399">
        <v>102.77</v>
      </c>
      <c r="Q348" s="399">
        <v>99.37</v>
      </c>
      <c r="R348" s="399">
        <v>103.6</v>
      </c>
      <c r="S348" s="399">
        <v>98.22</v>
      </c>
      <c r="T348" s="399">
        <v>111.76</v>
      </c>
      <c r="U348" s="399">
        <v>80.06</v>
      </c>
      <c r="V348" s="399">
        <v>100.88</v>
      </c>
    </row>
    <row r="349" spans="1:22" ht="38.25">
      <c r="A349" s="27" t="s">
        <v>2258</v>
      </c>
      <c r="B349" s="204"/>
      <c r="C349" s="204"/>
      <c r="D349" s="204"/>
      <c r="E349" s="204"/>
      <c r="F349" s="204"/>
      <c r="G349" s="204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04"/>
      <c r="T349" s="28"/>
      <c r="U349" s="338"/>
      <c r="V349" s="204"/>
    </row>
    <row r="350" spans="1:22" ht="25.5">
      <c r="A350" s="440" t="s">
        <v>182</v>
      </c>
      <c r="B350" s="204"/>
      <c r="C350" s="204"/>
      <c r="D350" s="204"/>
      <c r="E350" s="204"/>
      <c r="F350" s="204"/>
      <c r="G350" s="69" t="s">
        <v>834</v>
      </c>
      <c r="H350" s="69" t="s">
        <v>834</v>
      </c>
      <c r="I350" s="69" t="s">
        <v>834</v>
      </c>
      <c r="J350" s="69" t="s">
        <v>834</v>
      </c>
      <c r="K350" s="69" t="s">
        <v>834</v>
      </c>
      <c r="L350" s="69" t="s">
        <v>834</v>
      </c>
      <c r="M350" s="69" t="s">
        <v>834</v>
      </c>
      <c r="N350" s="69" t="s">
        <v>834</v>
      </c>
      <c r="O350" s="69" t="s">
        <v>834</v>
      </c>
      <c r="P350" s="69" t="s">
        <v>834</v>
      </c>
      <c r="Q350" s="399">
        <v>105.24</v>
      </c>
      <c r="R350" s="69" t="s">
        <v>834</v>
      </c>
      <c r="S350" s="399">
        <v>104.72</v>
      </c>
      <c r="T350" s="399">
        <v>117.67</v>
      </c>
      <c r="U350" s="399">
        <v>111.78</v>
      </c>
      <c r="V350" s="399">
        <v>110.1</v>
      </c>
    </row>
    <row r="351" spans="1:22" ht="25.5">
      <c r="A351" s="54" t="s">
        <v>1684</v>
      </c>
      <c r="G351" s="14" t="s">
        <v>834</v>
      </c>
      <c r="H351" s="14">
        <v>106.65</v>
      </c>
      <c r="I351" s="28">
        <v>139.53</v>
      </c>
      <c r="J351" s="28">
        <v>187.92</v>
      </c>
      <c r="K351" s="28">
        <v>119.5</v>
      </c>
      <c r="L351" s="28">
        <v>112.6</v>
      </c>
      <c r="M351" s="28">
        <v>97.5</v>
      </c>
      <c r="N351" s="28">
        <v>94.3</v>
      </c>
      <c r="O351" s="28">
        <v>154.6</v>
      </c>
      <c r="P351" s="28">
        <v>111.6</v>
      </c>
      <c r="Q351" s="28">
        <v>98.7</v>
      </c>
      <c r="R351" s="28">
        <v>119.1</v>
      </c>
      <c r="S351" s="28">
        <v>105.2</v>
      </c>
      <c r="T351" s="28">
        <v>96.8</v>
      </c>
      <c r="U351" s="76" t="s">
        <v>834</v>
      </c>
      <c r="V351" s="76" t="s">
        <v>834</v>
      </c>
    </row>
    <row r="352" spans="1:22" ht="12.75">
      <c r="A352" s="54" t="s">
        <v>1685</v>
      </c>
      <c r="G352" s="14">
        <v>136.94</v>
      </c>
      <c r="H352" s="14">
        <v>107.84</v>
      </c>
      <c r="I352" s="28">
        <v>117.53</v>
      </c>
      <c r="J352" s="28">
        <v>124.17</v>
      </c>
      <c r="K352" s="28">
        <v>111.3</v>
      </c>
      <c r="L352" s="28">
        <v>117.4</v>
      </c>
      <c r="M352" s="28">
        <v>108.7</v>
      </c>
      <c r="N352" s="28">
        <v>107.3</v>
      </c>
      <c r="O352" s="28">
        <v>111.9</v>
      </c>
      <c r="P352" s="28">
        <v>113.4</v>
      </c>
      <c r="Q352" s="28">
        <v>103.4</v>
      </c>
      <c r="R352" s="28">
        <v>115.7</v>
      </c>
      <c r="S352" s="28">
        <v>132.7</v>
      </c>
      <c r="T352" s="28">
        <v>122.4</v>
      </c>
      <c r="U352" s="76" t="s">
        <v>834</v>
      </c>
      <c r="V352" s="76" t="s">
        <v>834</v>
      </c>
    </row>
    <row r="353" spans="1:22" ht="25.5">
      <c r="A353" s="54" t="s">
        <v>39</v>
      </c>
      <c r="G353" s="14" t="s">
        <v>834</v>
      </c>
      <c r="H353" s="14" t="s">
        <v>834</v>
      </c>
      <c r="I353" s="14" t="s">
        <v>834</v>
      </c>
      <c r="J353" s="14" t="s">
        <v>834</v>
      </c>
      <c r="K353" s="14" t="s">
        <v>834</v>
      </c>
      <c r="L353" s="14" t="s">
        <v>834</v>
      </c>
      <c r="M353" s="93">
        <v>105.23</v>
      </c>
      <c r="N353" s="93">
        <v>108.8</v>
      </c>
      <c r="O353" s="93">
        <v>124.89</v>
      </c>
      <c r="P353" s="93">
        <v>114.96</v>
      </c>
      <c r="Q353" s="93">
        <v>112.91</v>
      </c>
      <c r="R353" s="93">
        <v>118.34</v>
      </c>
      <c r="S353" s="93">
        <v>117.62</v>
      </c>
      <c r="T353" s="93">
        <v>104.36</v>
      </c>
      <c r="U353" s="93">
        <v>109.4</v>
      </c>
      <c r="V353" s="434">
        <v>108.93</v>
      </c>
    </row>
    <row r="354" spans="1:22" ht="14.25" customHeight="1">
      <c r="A354" s="440" t="s">
        <v>1154</v>
      </c>
      <c r="B354" s="204"/>
      <c r="C354" s="204"/>
      <c r="D354" s="204"/>
      <c r="E354" s="204"/>
      <c r="F354" s="204"/>
      <c r="G354" s="69">
        <v>111.29</v>
      </c>
      <c r="H354" s="69">
        <v>107.73</v>
      </c>
      <c r="I354" s="34">
        <v>216.82</v>
      </c>
      <c r="J354" s="34">
        <v>117.64</v>
      </c>
      <c r="K354" s="34">
        <v>110.2</v>
      </c>
      <c r="L354" s="34">
        <v>94.9</v>
      </c>
      <c r="M354" s="34">
        <v>97</v>
      </c>
      <c r="N354" s="34">
        <v>118.5</v>
      </c>
      <c r="O354" s="34">
        <v>141.3</v>
      </c>
      <c r="P354" s="34">
        <v>130.2</v>
      </c>
      <c r="Q354" s="34">
        <v>181.8</v>
      </c>
      <c r="R354" s="34">
        <v>79.8</v>
      </c>
      <c r="S354" s="34">
        <v>72.1</v>
      </c>
      <c r="T354" s="34">
        <v>163</v>
      </c>
      <c r="U354" s="47">
        <v>123.8</v>
      </c>
      <c r="V354" s="399">
        <v>94.47</v>
      </c>
    </row>
    <row r="355" spans="1:22" ht="41.25">
      <c r="A355" s="440" t="s">
        <v>1935</v>
      </c>
      <c r="B355" s="204"/>
      <c r="C355" s="204"/>
      <c r="D355" s="204"/>
      <c r="E355" s="204"/>
      <c r="F355" s="204"/>
      <c r="G355" s="69">
        <v>118.4</v>
      </c>
      <c r="H355" s="69">
        <v>108.67</v>
      </c>
      <c r="I355" s="34">
        <v>201.25</v>
      </c>
      <c r="J355" s="34">
        <v>71.21</v>
      </c>
      <c r="K355" s="34">
        <v>105.8</v>
      </c>
      <c r="L355" s="34">
        <v>101</v>
      </c>
      <c r="M355" s="34">
        <v>106.9</v>
      </c>
      <c r="N355" s="34">
        <v>126.3</v>
      </c>
      <c r="O355" s="34">
        <v>120.4</v>
      </c>
      <c r="P355" s="34">
        <v>110.6</v>
      </c>
      <c r="Q355" s="34">
        <v>127.8</v>
      </c>
      <c r="R355" s="34">
        <v>104.5</v>
      </c>
      <c r="S355" s="34">
        <v>100.1</v>
      </c>
      <c r="T355" s="34">
        <v>99.5</v>
      </c>
      <c r="U355" s="47">
        <v>174.1</v>
      </c>
      <c r="V355" s="399">
        <v>65.83</v>
      </c>
    </row>
    <row r="356" spans="1:22" ht="54" customHeight="1">
      <c r="A356" s="54" t="s">
        <v>183</v>
      </c>
      <c r="G356" s="14">
        <v>105.5</v>
      </c>
      <c r="H356" s="14">
        <v>115.84</v>
      </c>
      <c r="I356" s="28">
        <v>268.43</v>
      </c>
      <c r="J356" s="28">
        <v>91.31</v>
      </c>
      <c r="K356" s="28">
        <v>108.5</v>
      </c>
      <c r="L356" s="28">
        <v>101</v>
      </c>
      <c r="M356" s="28">
        <v>94.6</v>
      </c>
      <c r="N356" s="28">
        <v>111.1</v>
      </c>
      <c r="O356" s="28">
        <v>135.6</v>
      </c>
      <c r="P356" s="28">
        <v>122.6</v>
      </c>
      <c r="Q356" s="28">
        <v>164.1</v>
      </c>
      <c r="R356" s="28">
        <v>111.7</v>
      </c>
      <c r="S356" s="28">
        <v>87.4</v>
      </c>
      <c r="T356" s="28">
        <v>118.8</v>
      </c>
      <c r="U356" s="48">
        <v>135.3</v>
      </c>
      <c r="V356" s="432">
        <v>103.94</v>
      </c>
    </row>
    <row r="357" spans="1:22" ht="51">
      <c r="A357" s="54" t="s">
        <v>261</v>
      </c>
      <c r="G357" s="14">
        <v>109.02</v>
      </c>
      <c r="H357" s="14">
        <v>101.99</v>
      </c>
      <c r="I357" s="28">
        <v>163.41</v>
      </c>
      <c r="J357" s="28">
        <v>145.94</v>
      </c>
      <c r="K357" s="28">
        <v>109</v>
      </c>
      <c r="L357" s="28">
        <v>116.3</v>
      </c>
      <c r="M357" s="28">
        <v>96.1</v>
      </c>
      <c r="N357" s="28">
        <v>95</v>
      </c>
      <c r="O357" s="28">
        <v>98.8</v>
      </c>
      <c r="P357" s="28">
        <v>100.8</v>
      </c>
      <c r="Q357" s="28">
        <v>94</v>
      </c>
      <c r="R357" s="28">
        <v>92.7</v>
      </c>
      <c r="S357" s="28">
        <v>90.5</v>
      </c>
      <c r="T357" s="28">
        <v>152.5</v>
      </c>
      <c r="U357" s="48">
        <v>84.9</v>
      </c>
      <c r="V357" s="432">
        <v>88.85</v>
      </c>
    </row>
    <row r="358" spans="1:21" ht="25.5">
      <c r="A358" s="27" t="s">
        <v>153</v>
      </c>
      <c r="G358" s="135"/>
      <c r="H358" s="135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U358" s="76"/>
    </row>
    <row r="359" spans="1:22" ht="12.75">
      <c r="A359" s="54" t="s">
        <v>1159</v>
      </c>
      <c r="G359" s="14">
        <v>107.09</v>
      </c>
      <c r="H359" s="14">
        <v>103.84</v>
      </c>
      <c r="I359" s="28">
        <v>134.76</v>
      </c>
      <c r="J359" s="28">
        <v>135.59</v>
      </c>
      <c r="K359" s="28">
        <v>118.4</v>
      </c>
      <c r="L359" s="28">
        <v>121</v>
      </c>
      <c r="M359" s="28">
        <v>107.8</v>
      </c>
      <c r="N359" s="28">
        <v>110.7</v>
      </c>
      <c r="O359" s="28">
        <v>112.7</v>
      </c>
      <c r="P359" s="28">
        <v>102.4</v>
      </c>
      <c r="Q359" s="28">
        <v>109.3</v>
      </c>
      <c r="R359" s="28">
        <v>101.2</v>
      </c>
      <c r="S359" s="28">
        <v>105</v>
      </c>
      <c r="T359" s="28">
        <v>107.4</v>
      </c>
      <c r="U359" s="93">
        <v>104.96</v>
      </c>
      <c r="V359" s="432">
        <v>106.57</v>
      </c>
    </row>
    <row r="360" spans="1:22" ht="12.75">
      <c r="A360" s="54" t="s">
        <v>1655</v>
      </c>
      <c r="G360" s="14">
        <v>120.22</v>
      </c>
      <c r="H360" s="14">
        <v>103.71</v>
      </c>
      <c r="I360" s="28">
        <v>110.14</v>
      </c>
      <c r="J360" s="28">
        <v>147.89</v>
      </c>
      <c r="K360" s="28">
        <v>126.1</v>
      </c>
      <c r="L360" s="28">
        <v>108.5</v>
      </c>
      <c r="M360" s="28">
        <v>111.6</v>
      </c>
      <c r="N360" s="28">
        <v>109.9</v>
      </c>
      <c r="O360" s="28">
        <v>110.5</v>
      </c>
      <c r="P360" s="28">
        <v>103.7</v>
      </c>
      <c r="Q360" s="28">
        <v>105.8</v>
      </c>
      <c r="R360" s="28">
        <v>108.3</v>
      </c>
      <c r="S360" s="28">
        <v>112.9</v>
      </c>
      <c r="T360" s="28">
        <v>111.2</v>
      </c>
      <c r="U360" s="93">
        <v>107.85</v>
      </c>
      <c r="V360" s="432">
        <v>105.69</v>
      </c>
    </row>
    <row r="361" spans="1:22" ht="28.5">
      <c r="A361" s="440" t="s">
        <v>1936</v>
      </c>
      <c r="B361" s="204"/>
      <c r="C361" s="204"/>
      <c r="D361" s="204"/>
      <c r="E361" s="204"/>
      <c r="F361" s="204"/>
      <c r="G361" s="69">
        <v>129.06</v>
      </c>
      <c r="H361" s="69">
        <v>109.63</v>
      </c>
      <c r="I361" s="34">
        <v>116.49</v>
      </c>
      <c r="J361" s="34">
        <v>152.59</v>
      </c>
      <c r="K361" s="34">
        <v>153</v>
      </c>
      <c r="L361" s="34">
        <v>112.6</v>
      </c>
      <c r="M361" s="34">
        <v>110.1</v>
      </c>
      <c r="N361" s="34">
        <v>110.9</v>
      </c>
      <c r="O361" s="34">
        <v>127.4</v>
      </c>
      <c r="P361" s="34">
        <v>112.1</v>
      </c>
      <c r="Q361" s="34">
        <v>105.9</v>
      </c>
      <c r="R361" s="34">
        <v>121.8</v>
      </c>
      <c r="S361" s="34">
        <v>113.5</v>
      </c>
      <c r="T361" s="34">
        <v>96.6</v>
      </c>
      <c r="U361" s="399">
        <v>110.58</v>
      </c>
      <c r="V361" s="399">
        <v>109.12</v>
      </c>
    </row>
    <row r="362" spans="1:22" ht="12.75">
      <c r="A362" s="54" t="s">
        <v>587</v>
      </c>
      <c r="B362" s="342"/>
      <c r="C362" s="342"/>
      <c r="D362" s="342"/>
      <c r="E362" s="342"/>
      <c r="F362" s="342"/>
      <c r="G362" s="14">
        <v>128.78</v>
      </c>
      <c r="H362" s="14">
        <v>95.93</v>
      </c>
      <c r="I362" s="15">
        <v>156.08</v>
      </c>
      <c r="J362" s="15">
        <v>156.48</v>
      </c>
      <c r="K362" s="15">
        <v>149.6</v>
      </c>
      <c r="L362" s="15">
        <v>172.9</v>
      </c>
      <c r="M362" s="15">
        <v>95</v>
      </c>
      <c r="N362" s="15">
        <v>113.8</v>
      </c>
      <c r="O362" s="15">
        <v>118.3</v>
      </c>
      <c r="P362" s="15">
        <v>93.7</v>
      </c>
      <c r="Q362" s="15">
        <v>102.7</v>
      </c>
      <c r="R362" s="15">
        <v>146</v>
      </c>
      <c r="S362" s="15">
        <v>110.4</v>
      </c>
      <c r="T362" s="15">
        <v>99.6</v>
      </c>
      <c r="U362" s="14">
        <v>98.4</v>
      </c>
      <c r="V362" s="399">
        <v>108.47</v>
      </c>
    </row>
    <row r="363" spans="1:22" ht="12.75">
      <c r="A363" s="440" t="s">
        <v>1688</v>
      </c>
      <c r="B363" s="342"/>
      <c r="C363" s="342"/>
      <c r="D363" s="342"/>
      <c r="E363" s="342"/>
      <c r="F363" s="342"/>
      <c r="G363" s="69">
        <v>145.8</v>
      </c>
      <c r="H363" s="69">
        <v>99.99</v>
      </c>
      <c r="I363" s="34">
        <v>100</v>
      </c>
      <c r="J363" s="34">
        <v>143.54</v>
      </c>
      <c r="K363" s="34">
        <v>112</v>
      </c>
      <c r="L363" s="34">
        <v>124.1</v>
      </c>
      <c r="M363" s="34">
        <v>124.6</v>
      </c>
      <c r="N363" s="34">
        <v>111.1</v>
      </c>
      <c r="O363" s="34">
        <v>130.4</v>
      </c>
      <c r="P363" s="34">
        <v>112</v>
      </c>
      <c r="Q363" s="34">
        <v>100</v>
      </c>
      <c r="R363" s="34">
        <v>100</v>
      </c>
      <c r="S363" s="34">
        <v>114.4</v>
      </c>
      <c r="T363" s="34">
        <v>92.4</v>
      </c>
      <c r="U363" s="399">
        <v>120.55</v>
      </c>
      <c r="V363" s="399">
        <v>103.7</v>
      </c>
    </row>
    <row r="364" spans="1:22" ht="12.75">
      <c r="A364" s="54" t="s">
        <v>1687</v>
      </c>
      <c r="B364" s="204"/>
      <c r="C364" s="204"/>
      <c r="D364" s="204"/>
      <c r="E364" s="204"/>
      <c r="F364" s="204"/>
      <c r="G364" s="14">
        <v>130.77</v>
      </c>
      <c r="H364" s="14">
        <v>100.79</v>
      </c>
      <c r="I364" s="28">
        <v>104.67</v>
      </c>
      <c r="J364" s="28">
        <v>158.4</v>
      </c>
      <c r="K364" s="28">
        <v>123</v>
      </c>
      <c r="L364" s="28">
        <v>132.6</v>
      </c>
      <c r="M364" s="28">
        <v>119.6</v>
      </c>
      <c r="N364" s="28">
        <v>119.8</v>
      </c>
      <c r="O364" s="28">
        <v>125</v>
      </c>
      <c r="P364" s="28">
        <v>112.1</v>
      </c>
      <c r="Q364" s="28">
        <v>100</v>
      </c>
      <c r="R364" s="28">
        <v>100</v>
      </c>
      <c r="S364" s="28">
        <v>146.7</v>
      </c>
      <c r="T364" s="28">
        <v>93</v>
      </c>
      <c r="U364" s="93">
        <v>109.18</v>
      </c>
      <c r="V364" s="399">
        <v>108.03</v>
      </c>
    </row>
    <row r="365" spans="1:22" ht="15.75" customHeight="1">
      <c r="A365" s="440" t="s">
        <v>564</v>
      </c>
      <c r="B365" s="204"/>
      <c r="C365" s="204"/>
      <c r="D365" s="204"/>
      <c r="E365" s="204"/>
      <c r="F365" s="204"/>
      <c r="G365" s="69">
        <v>125.58</v>
      </c>
      <c r="H365" s="69">
        <v>101.52</v>
      </c>
      <c r="I365" s="34">
        <v>104.67</v>
      </c>
      <c r="J365" s="34">
        <v>117.22</v>
      </c>
      <c r="K365" s="34">
        <v>118.6</v>
      </c>
      <c r="L365" s="34">
        <v>125.6</v>
      </c>
      <c r="M365" s="34">
        <v>110.9</v>
      </c>
      <c r="N365" s="34">
        <v>128.6</v>
      </c>
      <c r="O365" s="34">
        <v>119.9</v>
      </c>
      <c r="P365" s="34">
        <v>104.1</v>
      </c>
      <c r="Q365" s="34">
        <v>112</v>
      </c>
      <c r="R365" s="34">
        <v>101.5</v>
      </c>
      <c r="S365" s="34">
        <v>109.2</v>
      </c>
      <c r="T365" s="34">
        <v>101</v>
      </c>
      <c r="U365" s="399">
        <v>105.45</v>
      </c>
      <c r="V365" s="399">
        <v>100</v>
      </c>
    </row>
    <row r="366" spans="1:22" ht="12.75">
      <c r="A366" s="54" t="s">
        <v>1689</v>
      </c>
      <c r="B366" s="204"/>
      <c r="C366" s="204"/>
      <c r="D366" s="204"/>
      <c r="E366" s="204"/>
      <c r="F366" s="204"/>
      <c r="G366" s="14">
        <v>129.65</v>
      </c>
      <c r="H366" s="14">
        <v>100</v>
      </c>
      <c r="I366" s="28">
        <v>87.64</v>
      </c>
      <c r="J366" s="28">
        <v>233.7</v>
      </c>
      <c r="K366" s="28">
        <v>173.8</v>
      </c>
      <c r="L366" s="28">
        <v>114.8</v>
      </c>
      <c r="M366" s="28">
        <v>78.5</v>
      </c>
      <c r="N366" s="28">
        <v>114.1</v>
      </c>
      <c r="O366" s="28">
        <v>148</v>
      </c>
      <c r="P366" s="28">
        <v>105.2</v>
      </c>
      <c r="Q366" s="28">
        <v>98.9</v>
      </c>
      <c r="R366" s="28">
        <v>119.8</v>
      </c>
      <c r="S366" s="28">
        <v>128.4</v>
      </c>
      <c r="T366" s="28">
        <v>69.4</v>
      </c>
      <c r="U366" s="93">
        <v>150.21</v>
      </c>
      <c r="V366" s="399">
        <v>114.39</v>
      </c>
    </row>
    <row r="367" spans="1:22" ht="12.75">
      <c r="A367" s="440" t="s">
        <v>184</v>
      </c>
      <c r="B367" s="204"/>
      <c r="C367" s="204"/>
      <c r="D367" s="204"/>
      <c r="E367" s="204"/>
      <c r="F367" s="204"/>
      <c r="G367" s="399">
        <v>137.61</v>
      </c>
      <c r="H367" s="399">
        <v>117.25</v>
      </c>
      <c r="I367" s="399">
        <v>124.77</v>
      </c>
      <c r="J367" s="399">
        <v>131.04</v>
      </c>
      <c r="K367" s="399">
        <v>128.89</v>
      </c>
      <c r="L367" s="399">
        <v>101.37</v>
      </c>
      <c r="M367" s="399">
        <v>109.7</v>
      </c>
      <c r="N367" s="399">
        <v>112.69</v>
      </c>
      <c r="O367" s="399">
        <v>104.7</v>
      </c>
      <c r="P367" s="399">
        <v>103.11</v>
      </c>
      <c r="Q367" s="399">
        <v>101.23</v>
      </c>
      <c r="R367" s="399">
        <v>99.96</v>
      </c>
      <c r="S367" s="399">
        <v>100.29</v>
      </c>
      <c r="T367" s="399">
        <v>132.43</v>
      </c>
      <c r="U367" s="399">
        <v>121.52</v>
      </c>
      <c r="V367" s="399">
        <v>110.28</v>
      </c>
    </row>
    <row r="368" spans="1:22" ht="12.75">
      <c r="A368" s="442" t="s">
        <v>2259</v>
      </c>
      <c r="B368" s="204"/>
      <c r="C368" s="204"/>
      <c r="D368" s="204"/>
      <c r="E368" s="204"/>
      <c r="F368" s="204"/>
      <c r="G368" s="399"/>
      <c r="H368" s="399"/>
      <c r="I368" s="399"/>
      <c r="J368" s="399"/>
      <c r="K368" s="399"/>
      <c r="L368" s="399"/>
      <c r="M368" s="399"/>
      <c r="N368" s="399"/>
      <c r="O368" s="399"/>
      <c r="P368" s="399"/>
      <c r="Q368" s="399"/>
      <c r="R368" s="399"/>
      <c r="S368" s="399"/>
      <c r="T368" s="399"/>
      <c r="U368" s="399"/>
      <c r="V368" s="399"/>
    </row>
    <row r="369" spans="1:22" ht="25.5">
      <c r="A369" s="440" t="s">
        <v>185</v>
      </c>
      <c r="B369" s="204"/>
      <c r="C369" s="204"/>
      <c r="D369" s="204"/>
      <c r="E369" s="204"/>
      <c r="F369" s="204"/>
      <c r="G369" s="399" t="s">
        <v>834</v>
      </c>
      <c r="H369" s="399">
        <v>111.7</v>
      </c>
      <c r="I369" s="399">
        <v>134.11</v>
      </c>
      <c r="J369" s="399">
        <v>135.91</v>
      </c>
      <c r="K369" s="399">
        <v>133.17</v>
      </c>
      <c r="L369" s="399">
        <v>116.87</v>
      </c>
      <c r="M369" s="399">
        <v>112.67</v>
      </c>
      <c r="N369" s="399">
        <v>118.45</v>
      </c>
      <c r="O369" s="399">
        <v>106.33</v>
      </c>
      <c r="P369" s="399">
        <v>107.21</v>
      </c>
      <c r="Q369" s="399">
        <v>104.9</v>
      </c>
      <c r="R369" s="399">
        <v>109.64</v>
      </c>
      <c r="S369" s="399">
        <v>120.58</v>
      </c>
      <c r="T369" s="399">
        <v>101.2</v>
      </c>
      <c r="U369" s="399">
        <v>102.16</v>
      </c>
      <c r="V369" s="399">
        <v>103.47</v>
      </c>
    </row>
    <row r="370" spans="1:22" ht="25.5">
      <c r="A370" s="440" t="s">
        <v>186</v>
      </c>
      <c r="B370" s="204"/>
      <c r="C370" s="204"/>
      <c r="D370" s="204"/>
      <c r="E370" s="204"/>
      <c r="F370" s="204"/>
      <c r="G370" s="399" t="s">
        <v>834</v>
      </c>
      <c r="H370" s="399">
        <v>110.52</v>
      </c>
      <c r="I370" s="399">
        <v>137.91</v>
      </c>
      <c r="J370" s="399">
        <v>129.04</v>
      </c>
      <c r="K370" s="399">
        <v>130.14</v>
      </c>
      <c r="L370" s="399">
        <v>115.94</v>
      </c>
      <c r="M370" s="399">
        <v>116.49</v>
      </c>
      <c r="N370" s="399">
        <v>113.86</v>
      </c>
      <c r="O370" s="399">
        <v>108.57</v>
      </c>
      <c r="P370" s="399">
        <v>107.6</v>
      </c>
      <c r="Q370" s="399">
        <v>106.2</v>
      </c>
      <c r="R370" s="399">
        <v>109.22</v>
      </c>
      <c r="S370" s="399">
        <v>114.68</v>
      </c>
      <c r="T370" s="399">
        <v>104.32</v>
      </c>
      <c r="U370" s="399">
        <v>103.57</v>
      </c>
      <c r="V370" s="399">
        <v>105.43</v>
      </c>
    </row>
    <row r="371" spans="1:22" ht="16.5" customHeight="1">
      <c r="A371" s="440" t="s">
        <v>187</v>
      </c>
      <c r="B371" s="204"/>
      <c r="C371" s="204"/>
      <c r="D371" s="204"/>
      <c r="E371" s="204"/>
      <c r="F371" s="204"/>
      <c r="G371" s="399">
        <v>108.51</v>
      </c>
      <c r="H371" s="399">
        <v>103.51</v>
      </c>
      <c r="I371" s="399">
        <v>120.38</v>
      </c>
      <c r="J371" s="399">
        <v>160.35</v>
      </c>
      <c r="K371" s="399">
        <v>109.05</v>
      </c>
      <c r="L371" s="399">
        <v>100.64</v>
      </c>
      <c r="M371" s="399">
        <v>101.06</v>
      </c>
      <c r="N371" s="399">
        <v>106.15</v>
      </c>
      <c r="O371" s="399">
        <v>99.12</v>
      </c>
      <c r="P371" s="399">
        <v>93.93</v>
      </c>
      <c r="Q371" s="399">
        <v>105.42</v>
      </c>
      <c r="R371" s="399">
        <v>101.29</v>
      </c>
      <c r="S371" s="399">
        <v>116.02</v>
      </c>
      <c r="T371" s="399">
        <v>108.96</v>
      </c>
      <c r="U371" s="399">
        <v>104.82</v>
      </c>
      <c r="V371" s="399">
        <v>107.72</v>
      </c>
    </row>
    <row r="372" spans="1:21" ht="25.5">
      <c r="A372" s="27" t="s">
        <v>2227</v>
      </c>
      <c r="G372" s="135"/>
      <c r="H372" s="15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T372" s="28"/>
      <c r="U372" s="43"/>
    </row>
    <row r="373" spans="1:22" ht="25.5" customHeight="1">
      <c r="A373" s="54" t="s">
        <v>565</v>
      </c>
      <c r="G373" s="14">
        <v>137.44</v>
      </c>
      <c r="H373" s="14">
        <v>108.5</v>
      </c>
      <c r="I373" s="28">
        <v>102.23</v>
      </c>
      <c r="J373" s="28">
        <v>119.65</v>
      </c>
      <c r="K373" s="28">
        <v>141.7</v>
      </c>
      <c r="L373" s="28">
        <v>128.8</v>
      </c>
      <c r="M373" s="28">
        <v>128.3</v>
      </c>
      <c r="N373" s="28">
        <v>113.4</v>
      </c>
      <c r="O373" s="28">
        <v>111.4</v>
      </c>
      <c r="P373" s="28">
        <v>111</v>
      </c>
      <c r="Q373" s="28">
        <v>110.3</v>
      </c>
      <c r="R373" s="28">
        <v>114.1</v>
      </c>
      <c r="S373" s="28">
        <v>117.5</v>
      </c>
      <c r="T373" s="28">
        <v>117.3</v>
      </c>
      <c r="U373" s="93">
        <v>115.31</v>
      </c>
      <c r="V373" s="432">
        <v>103.54</v>
      </c>
    </row>
    <row r="374" spans="1:22" ht="12.75">
      <c r="A374" s="54" t="s">
        <v>566</v>
      </c>
      <c r="G374" s="14">
        <v>130.59</v>
      </c>
      <c r="H374" s="14">
        <v>106.24</v>
      </c>
      <c r="I374" s="28">
        <v>102.01</v>
      </c>
      <c r="J374" s="28">
        <v>110.72</v>
      </c>
      <c r="K374" s="28">
        <v>135.4</v>
      </c>
      <c r="L374" s="28">
        <v>125.2</v>
      </c>
      <c r="M374" s="28">
        <v>125.2</v>
      </c>
      <c r="N374" s="28">
        <v>116.3</v>
      </c>
      <c r="O374" s="28">
        <v>111.4</v>
      </c>
      <c r="P374" s="28">
        <v>113.7</v>
      </c>
      <c r="Q374" s="28">
        <v>112.9</v>
      </c>
      <c r="R374" s="28">
        <v>103.8</v>
      </c>
      <c r="S374" s="28">
        <v>120.4</v>
      </c>
      <c r="T374" s="28">
        <v>119.6</v>
      </c>
      <c r="U374" s="93">
        <v>113.79</v>
      </c>
      <c r="V374" s="432">
        <v>111.33</v>
      </c>
    </row>
    <row r="375" spans="1:8" ht="54.75" customHeight="1">
      <c r="A375" s="9" t="s">
        <v>40</v>
      </c>
      <c r="G375" s="135"/>
      <c r="H375" s="135"/>
    </row>
    <row r="376" spans="1:22" ht="15.75">
      <c r="A376" s="54" t="s">
        <v>435</v>
      </c>
      <c r="G376" s="11">
        <v>355.2</v>
      </c>
      <c r="H376" s="11">
        <v>376.3</v>
      </c>
      <c r="I376" s="262">
        <v>339</v>
      </c>
      <c r="J376" s="262">
        <v>999.64</v>
      </c>
      <c r="K376" s="262">
        <v>1545.62</v>
      </c>
      <c r="L376" s="262">
        <v>1503.52</v>
      </c>
      <c r="M376" s="262">
        <v>1929.1</v>
      </c>
      <c r="N376" s="262">
        <v>2065.44</v>
      </c>
      <c r="O376" s="104">
        <v>3426</v>
      </c>
      <c r="P376" s="104">
        <v>4812</v>
      </c>
      <c r="Q376" s="104">
        <v>4434</v>
      </c>
      <c r="R376" s="104">
        <v>7075</v>
      </c>
      <c r="S376" s="104">
        <v>3377</v>
      </c>
      <c r="T376" s="104">
        <v>6633</v>
      </c>
      <c r="U376" s="92">
        <v>7566.46</v>
      </c>
      <c r="V376" s="435">
        <v>9765.03</v>
      </c>
    </row>
    <row r="377" spans="1:22" ht="12.75">
      <c r="A377" s="54" t="s">
        <v>567</v>
      </c>
      <c r="G377" s="57">
        <v>136.8</v>
      </c>
      <c r="H377" s="57">
        <v>114</v>
      </c>
      <c r="I377" s="262">
        <v>113.7</v>
      </c>
      <c r="J377" s="262">
        <v>124.1</v>
      </c>
      <c r="K377" s="262">
        <v>169.93</v>
      </c>
      <c r="L377" s="262">
        <v>212.43</v>
      </c>
      <c r="M377" s="262">
        <v>229.47</v>
      </c>
      <c r="N377" s="262">
        <v>230.03</v>
      </c>
      <c r="O377" s="104">
        <v>359</v>
      </c>
      <c r="P377" s="104">
        <v>433</v>
      </c>
      <c r="Q377" s="104">
        <v>495</v>
      </c>
      <c r="R377" s="104">
        <v>491</v>
      </c>
      <c r="S377" s="104">
        <v>565</v>
      </c>
      <c r="T377" s="104">
        <v>624</v>
      </c>
      <c r="U377" s="92">
        <v>683.09</v>
      </c>
      <c r="V377" s="435">
        <v>1004.81</v>
      </c>
    </row>
    <row r="378" spans="1:22" ht="12.75">
      <c r="A378" s="165" t="s">
        <v>41</v>
      </c>
      <c r="G378" s="57">
        <v>139.6</v>
      </c>
      <c r="H378" s="57">
        <v>124.3</v>
      </c>
      <c r="I378" s="262">
        <v>113.97</v>
      </c>
      <c r="J378" s="262">
        <v>190.58</v>
      </c>
      <c r="K378" s="262">
        <v>289.81</v>
      </c>
      <c r="L378" s="262">
        <v>339.04</v>
      </c>
      <c r="M378" s="262">
        <v>353.81</v>
      </c>
      <c r="N378" s="262">
        <v>380.77</v>
      </c>
      <c r="O378" s="104">
        <v>557</v>
      </c>
      <c r="P378" s="104">
        <v>787</v>
      </c>
      <c r="Q378" s="104">
        <v>743</v>
      </c>
      <c r="R378" s="104">
        <v>788</v>
      </c>
      <c r="S378" s="104">
        <v>1125</v>
      </c>
      <c r="T378" s="104">
        <v>1026</v>
      </c>
      <c r="U378" s="92">
        <v>1555.08</v>
      </c>
      <c r="V378" s="435">
        <v>2456.08</v>
      </c>
    </row>
    <row r="379" spans="1:22" ht="15.75">
      <c r="A379" s="165" t="s">
        <v>188</v>
      </c>
      <c r="G379" s="95" t="s">
        <v>834</v>
      </c>
      <c r="H379" s="57">
        <v>137.8</v>
      </c>
      <c r="I379" s="262">
        <v>141.17</v>
      </c>
      <c r="J379" s="262">
        <v>170.77</v>
      </c>
      <c r="K379" s="262">
        <v>253.01</v>
      </c>
      <c r="L379" s="262">
        <v>288.03</v>
      </c>
      <c r="M379" s="262">
        <v>309.3</v>
      </c>
      <c r="N379" s="262">
        <v>302.54</v>
      </c>
      <c r="O379" s="104">
        <v>489</v>
      </c>
      <c r="P379" s="104">
        <v>453</v>
      </c>
      <c r="Q379" s="104">
        <v>465</v>
      </c>
      <c r="R379" s="104">
        <v>568</v>
      </c>
      <c r="S379" s="104">
        <v>746</v>
      </c>
      <c r="T379" s="104">
        <v>712</v>
      </c>
      <c r="U379" s="92">
        <v>822.09</v>
      </c>
      <c r="V379" s="435">
        <v>1001.16</v>
      </c>
    </row>
    <row r="380" spans="1:22" ht="31.5">
      <c r="A380" s="54" t="s">
        <v>1937</v>
      </c>
      <c r="G380" s="95" t="s">
        <v>834</v>
      </c>
      <c r="H380" s="95" t="s">
        <v>834</v>
      </c>
      <c r="I380" s="95" t="s">
        <v>834</v>
      </c>
      <c r="J380" s="95" t="s">
        <v>834</v>
      </c>
      <c r="K380" s="262">
        <v>86.69</v>
      </c>
      <c r="L380" s="262">
        <v>142.02</v>
      </c>
      <c r="M380" s="262">
        <v>185.83</v>
      </c>
      <c r="N380" s="262">
        <v>129.38</v>
      </c>
      <c r="O380" s="104">
        <v>275</v>
      </c>
      <c r="P380" s="104">
        <v>330</v>
      </c>
      <c r="Q380" s="104">
        <v>378</v>
      </c>
      <c r="R380" s="104">
        <v>431</v>
      </c>
      <c r="S380" s="104">
        <v>533</v>
      </c>
      <c r="T380" s="104">
        <v>510</v>
      </c>
      <c r="U380" s="11">
        <v>626</v>
      </c>
      <c r="V380" s="435">
        <v>685.58</v>
      </c>
    </row>
    <row r="381" spans="1:22" ht="12.75">
      <c r="A381" s="54" t="s">
        <v>568</v>
      </c>
      <c r="G381" s="436">
        <v>912</v>
      </c>
      <c r="H381" s="57">
        <v>1011.3</v>
      </c>
      <c r="I381" s="262">
        <v>1309.21</v>
      </c>
      <c r="J381" s="262">
        <v>4640.42</v>
      </c>
      <c r="K381" s="262">
        <v>5611.89</v>
      </c>
      <c r="L381" s="262">
        <v>4566.42</v>
      </c>
      <c r="M381" s="262">
        <v>5363.09</v>
      </c>
      <c r="N381" s="262">
        <v>6976.41</v>
      </c>
      <c r="O381" s="104">
        <v>9244</v>
      </c>
      <c r="P381" s="104">
        <v>9159</v>
      </c>
      <c r="Q381" s="104">
        <v>10965</v>
      </c>
      <c r="R381" s="104">
        <v>14268</v>
      </c>
      <c r="S381" s="104">
        <v>8963</v>
      </c>
      <c r="T381" s="104">
        <v>13831</v>
      </c>
      <c r="U381" s="92">
        <v>16698.61</v>
      </c>
      <c r="V381" s="435">
        <v>18575.96</v>
      </c>
    </row>
    <row r="382" spans="1:22" ht="12.75">
      <c r="A382" s="54" t="s">
        <v>569</v>
      </c>
      <c r="G382" s="57">
        <v>855.2</v>
      </c>
      <c r="H382" s="57">
        <v>1013.4</v>
      </c>
      <c r="I382" s="262">
        <v>1092.11</v>
      </c>
      <c r="J382" s="262">
        <v>3375.24</v>
      </c>
      <c r="K382" s="262">
        <v>5209.35</v>
      </c>
      <c r="L382" s="262">
        <v>4776.84</v>
      </c>
      <c r="M382" s="262">
        <v>4887.48</v>
      </c>
      <c r="N382" s="262">
        <v>6311.58</v>
      </c>
      <c r="O382" s="104">
        <v>10110</v>
      </c>
      <c r="P382" s="104">
        <v>12000</v>
      </c>
      <c r="Q382" s="104">
        <v>11218</v>
      </c>
      <c r="R382" s="104">
        <v>17000</v>
      </c>
      <c r="S382" s="104">
        <v>10180</v>
      </c>
      <c r="T382" s="104">
        <v>11938</v>
      </c>
      <c r="U382" s="92">
        <v>16339.64</v>
      </c>
      <c r="V382" s="435">
        <v>20765.5</v>
      </c>
    </row>
    <row r="383" spans="1:22" ht="12.75">
      <c r="A383" s="54" t="s">
        <v>570</v>
      </c>
      <c r="G383" s="57">
        <v>395.9</v>
      </c>
      <c r="H383" s="57">
        <v>440</v>
      </c>
      <c r="I383" s="262">
        <v>454.74</v>
      </c>
      <c r="J383" s="262">
        <v>1245.13</v>
      </c>
      <c r="K383" s="262">
        <v>2244.27</v>
      </c>
      <c r="L383" s="262">
        <v>1420.1</v>
      </c>
      <c r="M383" s="262">
        <v>2102.3</v>
      </c>
      <c r="N383" s="262">
        <v>1944.58</v>
      </c>
      <c r="O383" s="104">
        <v>1927</v>
      </c>
      <c r="P383" s="104">
        <v>4108</v>
      </c>
      <c r="Q383" s="104">
        <v>3917</v>
      </c>
      <c r="R383" s="104">
        <v>6789</v>
      </c>
      <c r="S383" s="104">
        <v>3673</v>
      </c>
      <c r="T383" s="104">
        <v>7584</v>
      </c>
      <c r="U383" s="92">
        <v>7805.24</v>
      </c>
      <c r="V383" s="435">
        <v>8842.89</v>
      </c>
    </row>
    <row r="384" spans="1:22" ht="25.5">
      <c r="A384" s="54" t="s">
        <v>1088</v>
      </c>
      <c r="G384" s="92" t="s">
        <v>834</v>
      </c>
      <c r="H384" s="92" t="s">
        <v>834</v>
      </c>
      <c r="I384" s="95" t="s">
        <v>834</v>
      </c>
      <c r="J384" s="262">
        <v>152.88</v>
      </c>
      <c r="K384" s="262">
        <v>190.77</v>
      </c>
      <c r="L384" s="262">
        <v>246.52</v>
      </c>
      <c r="M384" s="262">
        <v>296.96</v>
      </c>
      <c r="N384" s="262">
        <v>332.05</v>
      </c>
      <c r="O384" s="104">
        <v>374</v>
      </c>
      <c r="P384" s="104">
        <v>451</v>
      </c>
      <c r="Q384" s="104">
        <v>536</v>
      </c>
      <c r="R384" s="104">
        <v>627</v>
      </c>
      <c r="S384" s="104">
        <v>677</v>
      </c>
      <c r="T384" s="104">
        <v>559</v>
      </c>
      <c r="U384" s="92">
        <v>665.03</v>
      </c>
      <c r="V384" s="435">
        <v>782</v>
      </c>
    </row>
    <row r="385" spans="1:22" ht="51">
      <c r="A385" s="9" t="s">
        <v>555</v>
      </c>
      <c r="U385" s="350"/>
      <c r="V385" s="135"/>
    </row>
    <row r="386" spans="1:22" ht="15.75">
      <c r="A386" s="12" t="s">
        <v>189</v>
      </c>
      <c r="G386" s="28"/>
      <c r="I386" s="28">
        <v>123.07</v>
      </c>
      <c r="J386" s="28">
        <v>118.24</v>
      </c>
      <c r="K386" s="28">
        <v>207.8</v>
      </c>
      <c r="L386" s="28">
        <v>111.9</v>
      </c>
      <c r="M386" s="28">
        <v>118.6</v>
      </c>
      <c r="N386" s="28">
        <v>125.8</v>
      </c>
      <c r="O386" s="28">
        <v>153.2</v>
      </c>
      <c r="P386" s="28">
        <v>98.3</v>
      </c>
      <c r="Q386" s="28">
        <v>94.5</v>
      </c>
      <c r="R386" s="28">
        <v>127</v>
      </c>
      <c r="S386" s="28">
        <v>166</v>
      </c>
      <c r="T386" s="28">
        <v>77.5</v>
      </c>
      <c r="U386" s="28">
        <v>154.2</v>
      </c>
      <c r="V386" s="28">
        <v>110.4</v>
      </c>
    </row>
    <row r="387" spans="1:22" ht="15.75">
      <c r="A387" s="12" t="s">
        <v>190</v>
      </c>
      <c r="G387" s="28"/>
      <c r="I387" s="28">
        <v>97.19</v>
      </c>
      <c r="J387" s="28">
        <v>104.97</v>
      </c>
      <c r="K387" s="28">
        <v>130.3</v>
      </c>
      <c r="L387" s="28">
        <v>134</v>
      </c>
      <c r="M387" s="28">
        <v>106.4</v>
      </c>
      <c r="N387" s="28">
        <v>116.3</v>
      </c>
      <c r="O387" s="28">
        <v>112.8</v>
      </c>
      <c r="P387" s="28">
        <v>106.6</v>
      </c>
      <c r="Q387" s="28">
        <v>110.9</v>
      </c>
      <c r="R387" s="28">
        <v>106.6</v>
      </c>
      <c r="S387" s="28">
        <v>117.7</v>
      </c>
      <c r="T387" s="28">
        <v>106.9</v>
      </c>
      <c r="U387" s="28">
        <v>112.9</v>
      </c>
      <c r="V387" s="28">
        <v>113.1</v>
      </c>
    </row>
    <row r="388" spans="1:22" ht="15.75">
      <c r="A388" s="12" t="s">
        <v>191</v>
      </c>
      <c r="G388" s="28"/>
      <c r="I388" s="28">
        <v>101.99</v>
      </c>
      <c r="J388" s="28">
        <v>106.56</v>
      </c>
      <c r="K388" s="28">
        <v>151.8</v>
      </c>
      <c r="L388" s="28">
        <v>158.1</v>
      </c>
      <c r="M388" s="28">
        <v>115.5</v>
      </c>
      <c r="N388" s="28">
        <v>111.1</v>
      </c>
      <c r="O388" s="28">
        <v>105.3</v>
      </c>
      <c r="P388" s="28">
        <v>105.1</v>
      </c>
      <c r="Q388" s="28">
        <v>110.5</v>
      </c>
      <c r="R388" s="28">
        <v>114.1</v>
      </c>
      <c r="S388" s="28">
        <v>120.1</v>
      </c>
      <c r="T388" s="28">
        <v>115.6</v>
      </c>
      <c r="U388" s="28">
        <v>107.82</v>
      </c>
      <c r="V388" s="28">
        <v>109.3</v>
      </c>
    </row>
    <row r="389" spans="1:22" ht="12.75">
      <c r="A389" s="12" t="s">
        <v>556</v>
      </c>
      <c r="G389" s="28"/>
      <c r="I389" s="28">
        <v>90.98</v>
      </c>
      <c r="J389" s="28">
        <v>348.83</v>
      </c>
      <c r="K389" s="28">
        <v>166.5</v>
      </c>
      <c r="L389" s="28">
        <v>70.8</v>
      </c>
      <c r="M389" s="28">
        <v>132.7</v>
      </c>
      <c r="N389" s="28">
        <v>137.3</v>
      </c>
      <c r="O389" s="28">
        <v>94.3</v>
      </c>
      <c r="P389" s="28">
        <v>144.4</v>
      </c>
      <c r="Q389" s="28">
        <v>85.9</v>
      </c>
      <c r="R389" s="28">
        <v>161.8</v>
      </c>
      <c r="S389" s="28">
        <v>29.3</v>
      </c>
      <c r="T389" s="28">
        <v>252.2</v>
      </c>
      <c r="U389" s="28">
        <v>146.33</v>
      </c>
      <c r="V389" s="28">
        <v>112.3</v>
      </c>
    </row>
    <row r="390" spans="1:22" ht="28.5">
      <c r="A390" s="12" t="s">
        <v>192</v>
      </c>
      <c r="G390" s="28"/>
      <c r="I390" s="28">
        <v>102.17</v>
      </c>
      <c r="J390" s="28">
        <v>110.49</v>
      </c>
      <c r="K390" s="28">
        <v>126.1</v>
      </c>
      <c r="L390" s="28">
        <v>122.5</v>
      </c>
      <c r="M390" s="28">
        <v>139.9</v>
      </c>
      <c r="N390" s="28">
        <v>122.6</v>
      </c>
      <c r="O390" s="28">
        <v>121.2</v>
      </c>
      <c r="P390" s="28">
        <v>119.1</v>
      </c>
      <c r="Q390" s="28">
        <v>110.9</v>
      </c>
      <c r="R390" s="28">
        <v>119.4</v>
      </c>
      <c r="S390" s="28">
        <v>125.2</v>
      </c>
      <c r="T390" s="28">
        <v>121.9</v>
      </c>
      <c r="U390" s="28">
        <v>114.21</v>
      </c>
      <c r="V390" s="28">
        <v>113.5</v>
      </c>
    </row>
    <row r="391" spans="1:22" ht="12.75">
      <c r="A391" s="12" t="s">
        <v>557</v>
      </c>
      <c r="G391" s="28"/>
      <c r="I391" s="28">
        <v>104.75</v>
      </c>
      <c r="J391" s="28">
        <v>289.41</v>
      </c>
      <c r="K391" s="28">
        <v>137.7</v>
      </c>
      <c r="L391" s="28">
        <v>86.3</v>
      </c>
      <c r="M391" s="28">
        <v>97.8</v>
      </c>
      <c r="N391" s="28">
        <v>119.1</v>
      </c>
      <c r="O391" s="28">
        <v>135.5</v>
      </c>
      <c r="P391" s="28">
        <v>116.9</v>
      </c>
      <c r="Q391" s="28">
        <v>111</v>
      </c>
      <c r="R391" s="28">
        <v>109.2</v>
      </c>
      <c r="S391" s="28">
        <v>106.8</v>
      </c>
      <c r="T391" s="28">
        <v>102.2</v>
      </c>
      <c r="U391" s="28">
        <v>105.78</v>
      </c>
      <c r="V391" s="28">
        <v>115</v>
      </c>
    </row>
    <row r="392" spans="1:22" ht="12.75">
      <c r="A392" s="12" t="s">
        <v>1265</v>
      </c>
      <c r="G392" s="28"/>
      <c r="I392" s="28">
        <v>97.11</v>
      </c>
      <c r="J392" s="28">
        <v>241.78</v>
      </c>
      <c r="K392" s="28">
        <v>156.2</v>
      </c>
      <c r="L392" s="28">
        <v>100.2</v>
      </c>
      <c r="M392" s="28">
        <v>107</v>
      </c>
      <c r="N392" s="28">
        <v>121.8</v>
      </c>
      <c r="O392" s="28">
        <v>132</v>
      </c>
      <c r="P392" s="28">
        <v>130.9</v>
      </c>
      <c r="Q392" s="28">
        <v>102</v>
      </c>
      <c r="R392" s="28">
        <v>113</v>
      </c>
      <c r="S392" s="28">
        <v>108.9</v>
      </c>
      <c r="T392" s="28">
        <v>94</v>
      </c>
      <c r="U392" s="28">
        <v>117.1</v>
      </c>
      <c r="V392" s="28">
        <v>126.6</v>
      </c>
    </row>
    <row r="393" spans="1:22" ht="12.75">
      <c r="A393" s="12" t="s">
        <v>1266</v>
      </c>
      <c r="G393" s="28"/>
      <c r="I393" s="28">
        <v>112.62</v>
      </c>
      <c r="J393" s="28">
        <v>209.12</v>
      </c>
      <c r="K393" s="28">
        <v>184.6</v>
      </c>
      <c r="L393" s="28">
        <v>79</v>
      </c>
      <c r="M393" s="28">
        <v>131</v>
      </c>
      <c r="N393" s="28">
        <v>91.5</v>
      </c>
      <c r="O393" s="28">
        <v>99.8</v>
      </c>
      <c r="P393" s="28">
        <v>151.9</v>
      </c>
      <c r="Q393" s="28">
        <v>130.4</v>
      </c>
      <c r="R393" s="28">
        <v>126.1</v>
      </c>
      <c r="S393" s="28">
        <v>89.6</v>
      </c>
      <c r="T393" s="28">
        <v>154.2</v>
      </c>
      <c r="U393" s="28">
        <v>102.69</v>
      </c>
      <c r="V393" s="28">
        <v>112</v>
      </c>
    </row>
    <row r="394" spans="1:22" ht="12.75">
      <c r="A394" s="12" t="s">
        <v>1762</v>
      </c>
      <c r="G394" s="28"/>
      <c r="I394" s="28">
        <v>93.74</v>
      </c>
      <c r="J394" s="28">
        <v>124.27</v>
      </c>
      <c r="K394" s="28">
        <v>154.3</v>
      </c>
      <c r="L394" s="28">
        <v>111.2</v>
      </c>
      <c r="M394" s="28">
        <v>98.5</v>
      </c>
      <c r="N394" s="28">
        <v>119.6</v>
      </c>
      <c r="O394" s="28">
        <v>128.1</v>
      </c>
      <c r="P394" s="28">
        <v>142.5</v>
      </c>
      <c r="Q394" s="28">
        <v>129.6</v>
      </c>
      <c r="R394" s="28">
        <v>103.8</v>
      </c>
      <c r="S394" s="28">
        <v>111.9</v>
      </c>
      <c r="T394" s="28">
        <v>98.8</v>
      </c>
      <c r="U394" s="28">
        <v>114.14</v>
      </c>
      <c r="V394" s="28">
        <v>111.5</v>
      </c>
    </row>
    <row r="395" spans="1:22" ht="14.25" customHeight="1">
      <c r="A395" s="12" t="s">
        <v>1160</v>
      </c>
      <c r="G395" s="28"/>
      <c r="I395" s="28">
        <v>117.14</v>
      </c>
      <c r="J395" s="28">
        <v>213.01</v>
      </c>
      <c r="K395" s="28">
        <v>176.8</v>
      </c>
      <c r="L395" s="28">
        <v>122.4</v>
      </c>
      <c r="M395" s="28">
        <v>105.3</v>
      </c>
      <c r="N395" s="28">
        <v>100.2</v>
      </c>
      <c r="O395" s="28">
        <v>96.3</v>
      </c>
      <c r="P395" s="28">
        <v>126.9</v>
      </c>
      <c r="Q395" s="28">
        <v>107.3</v>
      </c>
      <c r="R395" s="28">
        <v>130.1</v>
      </c>
      <c r="S395" s="28">
        <v>111.5</v>
      </c>
      <c r="T395" s="28">
        <v>110.6</v>
      </c>
      <c r="U395" s="28">
        <v>96.78</v>
      </c>
      <c r="V395" s="28">
        <v>148.2</v>
      </c>
    </row>
    <row r="396" spans="1:22" ht="12.75">
      <c r="A396" s="12" t="s">
        <v>1763</v>
      </c>
      <c r="G396" s="28"/>
      <c r="I396" s="28">
        <v>100.77</v>
      </c>
      <c r="J396" s="28">
        <v>119.86</v>
      </c>
      <c r="K396" s="28">
        <v>142.9</v>
      </c>
      <c r="L396" s="28">
        <v>131.5</v>
      </c>
      <c r="M396" s="28">
        <v>123.3</v>
      </c>
      <c r="N396" s="28">
        <v>107</v>
      </c>
      <c r="O396" s="28">
        <v>112.2</v>
      </c>
      <c r="P396" s="28">
        <v>109.9</v>
      </c>
      <c r="Q396" s="28">
        <v>108.4</v>
      </c>
      <c r="R396" s="28">
        <v>118.3</v>
      </c>
      <c r="S396" s="28">
        <v>114</v>
      </c>
      <c r="T396" s="28">
        <v>120.2</v>
      </c>
      <c r="U396" s="28">
        <v>113.32</v>
      </c>
      <c r="V396" s="28">
        <v>107.5</v>
      </c>
    </row>
    <row r="397" spans="1:22" ht="12.75">
      <c r="A397" s="12" t="s">
        <v>1161</v>
      </c>
      <c r="G397" s="28"/>
      <c r="I397" s="28">
        <v>98.6</v>
      </c>
      <c r="J397" s="28">
        <v>122.52</v>
      </c>
      <c r="K397" s="28">
        <v>136.4</v>
      </c>
      <c r="L397" s="28">
        <v>117.9</v>
      </c>
      <c r="M397" s="28">
        <v>126.2</v>
      </c>
      <c r="N397" s="28">
        <v>111.8</v>
      </c>
      <c r="O397" s="28">
        <v>109.7</v>
      </c>
      <c r="P397" s="28">
        <v>118.2</v>
      </c>
      <c r="Q397" s="28">
        <v>108.7</v>
      </c>
      <c r="R397" s="28">
        <v>120.4</v>
      </c>
      <c r="S397" s="28">
        <v>118.6</v>
      </c>
      <c r="T397" s="28">
        <v>118</v>
      </c>
      <c r="U397" s="28">
        <v>110.3</v>
      </c>
      <c r="V397" s="28">
        <v>106.7</v>
      </c>
    </row>
    <row r="398" ht="63.75">
      <c r="A398" s="9" t="s">
        <v>1589</v>
      </c>
    </row>
    <row r="399" spans="1:22" ht="12.75">
      <c r="A399" s="12" t="s">
        <v>1590</v>
      </c>
      <c r="I399" s="262">
        <v>511.41</v>
      </c>
      <c r="J399" s="262">
        <v>2103.16</v>
      </c>
      <c r="K399" s="262">
        <v>4152.05</v>
      </c>
      <c r="L399" s="262">
        <v>2618.08</v>
      </c>
      <c r="M399" s="262">
        <v>2991.48</v>
      </c>
      <c r="N399" s="262">
        <v>4175.68</v>
      </c>
      <c r="O399" s="262">
        <v>4433</v>
      </c>
      <c r="P399" s="262">
        <v>6569</v>
      </c>
      <c r="Q399" s="262">
        <v>5711</v>
      </c>
      <c r="R399" s="262">
        <v>10368</v>
      </c>
      <c r="S399" s="262">
        <v>3025</v>
      </c>
      <c r="T399" s="262">
        <v>7429</v>
      </c>
      <c r="U399" s="262">
        <v>11044.57</v>
      </c>
      <c r="V399" s="272">
        <v>12417</v>
      </c>
    </row>
    <row r="400" spans="1:22" ht="12.75">
      <c r="A400" s="12" t="s">
        <v>567</v>
      </c>
      <c r="I400" s="262">
        <v>242.02</v>
      </c>
      <c r="J400" s="262">
        <v>295.68</v>
      </c>
      <c r="K400" s="262">
        <v>416.23</v>
      </c>
      <c r="L400" s="262">
        <v>592.66</v>
      </c>
      <c r="M400" s="262">
        <v>712.95</v>
      </c>
      <c r="N400" s="262">
        <v>882.42</v>
      </c>
      <c r="O400" s="262">
        <v>1236</v>
      </c>
      <c r="P400" s="262">
        <v>1119</v>
      </c>
      <c r="Q400" s="262">
        <v>1209</v>
      </c>
      <c r="R400" s="262">
        <v>1512</v>
      </c>
      <c r="S400" s="262">
        <v>1698</v>
      </c>
      <c r="T400" s="262">
        <v>1620</v>
      </c>
      <c r="U400" s="262">
        <v>2081.93</v>
      </c>
      <c r="V400" s="272">
        <v>2228</v>
      </c>
    </row>
    <row r="401" spans="1:22" ht="15.75">
      <c r="A401" s="17" t="s">
        <v>193</v>
      </c>
      <c r="I401" s="262">
        <v>406.49</v>
      </c>
      <c r="J401" s="262">
        <v>462.6</v>
      </c>
      <c r="K401" s="262">
        <v>927.84</v>
      </c>
      <c r="L401" s="262">
        <v>1064.51</v>
      </c>
      <c r="M401" s="262">
        <v>1360.34</v>
      </c>
      <c r="N401" s="262">
        <v>1545.8</v>
      </c>
      <c r="O401" s="262">
        <v>2382</v>
      </c>
      <c r="P401" s="262">
        <v>2402</v>
      </c>
      <c r="Q401" s="262">
        <v>2199</v>
      </c>
      <c r="R401" s="262">
        <v>2819</v>
      </c>
      <c r="S401" s="262">
        <v>4505</v>
      </c>
      <c r="T401" s="262">
        <v>3782</v>
      </c>
      <c r="U401" s="262">
        <v>5919.67</v>
      </c>
      <c r="V401" s="272">
        <v>6505</v>
      </c>
    </row>
    <row r="402" spans="1:22" ht="15.75">
      <c r="A402" s="17" t="s">
        <v>194</v>
      </c>
      <c r="I402" s="262">
        <v>236.07</v>
      </c>
      <c r="J402" s="262">
        <v>305.04</v>
      </c>
      <c r="K402" s="262">
        <v>390.38</v>
      </c>
      <c r="L402" s="262">
        <v>515.82</v>
      </c>
      <c r="M402" s="262">
        <v>547.09</v>
      </c>
      <c r="N402" s="262">
        <v>681.44</v>
      </c>
      <c r="O402" s="262">
        <v>752</v>
      </c>
      <c r="P402" s="262">
        <v>792</v>
      </c>
      <c r="Q402" s="262">
        <v>871</v>
      </c>
      <c r="R402" s="262">
        <v>949</v>
      </c>
      <c r="S402" s="262">
        <v>1101</v>
      </c>
      <c r="T402" s="262">
        <v>1174</v>
      </c>
      <c r="U402" s="262">
        <v>1307.75</v>
      </c>
      <c r="V402" s="272">
        <v>1498</v>
      </c>
    </row>
    <row r="403" spans="1:22" ht="31.5">
      <c r="A403" s="12" t="s">
        <v>195</v>
      </c>
      <c r="I403" s="262">
        <v>337.65</v>
      </c>
      <c r="J403" s="262">
        <v>370.43</v>
      </c>
      <c r="K403" s="262">
        <v>468.48</v>
      </c>
      <c r="L403" s="262">
        <v>571.69</v>
      </c>
      <c r="M403" s="262">
        <v>819.28</v>
      </c>
      <c r="N403" s="262">
        <v>1007.53</v>
      </c>
      <c r="O403" s="262">
        <v>1193</v>
      </c>
      <c r="P403" s="262">
        <v>1436</v>
      </c>
      <c r="Q403" s="262">
        <v>1582</v>
      </c>
      <c r="R403" s="262">
        <v>1856</v>
      </c>
      <c r="S403" s="262">
        <v>2312</v>
      </c>
      <c r="T403" s="262">
        <v>2764</v>
      </c>
      <c r="U403" s="262">
        <v>3080.89</v>
      </c>
      <c r="V403" s="272">
        <v>3562</v>
      </c>
    </row>
    <row r="404" spans="1:22" ht="12.75">
      <c r="A404" s="12" t="s">
        <v>568</v>
      </c>
      <c r="I404" s="262">
        <v>1984.77</v>
      </c>
      <c r="J404" s="262">
        <v>6134.83</v>
      </c>
      <c r="K404" s="262">
        <v>8688.42</v>
      </c>
      <c r="L404" s="262">
        <v>7382.29</v>
      </c>
      <c r="M404" s="262">
        <v>8711.7</v>
      </c>
      <c r="N404" s="262">
        <v>10152.03</v>
      </c>
      <c r="O404" s="262">
        <v>13679</v>
      </c>
      <c r="P404" s="262">
        <v>16984</v>
      </c>
      <c r="Q404" s="262">
        <v>18822</v>
      </c>
      <c r="R404" s="262">
        <v>21505</v>
      </c>
      <c r="S404" s="262">
        <v>24834</v>
      </c>
      <c r="T404" s="262">
        <v>23377</v>
      </c>
      <c r="U404" s="262">
        <v>24814.3</v>
      </c>
      <c r="V404" s="272">
        <v>28775</v>
      </c>
    </row>
    <row r="405" spans="1:22" ht="12.75">
      <c r="A405" s="12" t="s">
        <v>569</v>
      </c>
      <c r="I405" s="262">
        <v>1642.79</v>
      </c>
      <c r="J405" s="262">
        <v>5186.46</v>
      </c>
      <c r="K405" s="262">
        <v>7527.53</v>
      </c>
      <c r="L405" s="262">
        <v>7206.23</v>
      </c>
      <c r="M405" s="262">
        <v>7035.65</v>
      </c>
      <c r="N405" s="262">
        <v>9857.13</v>
      </c>
      <c r="O405" s="262">
        <v>12707</v>
      </c>
      <c r="P405" s="262">
        <v>16830</v>
      </c>
      <c r="Q405" s="262">
        <v>16925</v>
      </c>
      <c r="R405" s="262">
        <v>19711</v>
      </c>
      <c r="S405" s="262">
        <v>20286</v>
      </c>
      <c r="T405" s="262">
        <v>19661</v>
      </c>
      <c r="U405" s="262">
        <v>24156.76</v>
      </c>
      <c r="V405" s="272">
        <v>30488</v>
      </c>
    </row>
    <row r="406" spans="1:22" ht="12.75">
      <c r="A406" s="12" t="s">
        <v>570</v>
      </c>
      <c r="I406" s="262">
        <v>700.42</v>
      </c>
      <c r="J406" s="262">
        <v>1437.03</v>
      </c>
      <c r="K406" s="262">
        <v>2965.54</v>
      </c>
      <c r="L406" s="262">
        <v>2029.75</v>
      </c>
      <c r="M406" s="262">
        <v>3123.25</v>
      </c>
      <c r="N406" s="262">
        <v>2915.38</v>
      </c>
      <c r="O406" s="262">
        <v>2984</v>
      </c>
      <c r="P406" s="262">
        <v>5242</v>
      </c>
      <c r="Q406" s="262">
        <v>5680</v>
      </c>
      <c r="R406" s="262">
        <v>8018</v>
      </c>
      <c r="S406" s="262">
        <v>6325</v>
      </c>
      <c r="T406" s="262">
        <v>11594</v>
      </c>
      <c r="U406" s="262">
        <v>12057.5</v>
      </c>
      <c r="V406" s="272">
        <v>13856</v>
      </c>
    </row>
    <row r="407" spans="1:22" ht="12.75">
      <c r="A407" s="12" t="s">
        <v>1591</v>
      </c>
      <c r="I407" s="262">
        <v>237.02</v>
      </c>
      <c r="J407" s="262">
        <v>285.35</v>
      </c>
      <c r="K407" s="262">
        <v>409.88</v>
      </c>
      <c r="L407" s="262">
        <v>525.45</v>
      </c>
      <c r="M407" s="262">
        <v>712.92</v>
      </c>
      <c r="N407" s="262">
        <v>761.08</v>
      </c>
      <c r="O407" s="262">
        <v>845</v>
      </c>
      <c r="P407" s="262">
        <v>914</v>
      </c>
      <c r="Q407" s="262">
        <v>1016</v>
      </c>
      <c r="R407" s="262">
        <v>1009</v>
      </c>
      <c r="S407" s="262">
        <v>1284</v>
      </c>
      <c r="T407" s="262">
        <v>1551</v>
      </c>
      <c r="U407" s="262">
        <v>1538.88</v>
      </c>
      <c r="V407" s="272">
        <v>1914</v>
      </c>
    </row>
    <row r="408" ht="54">
      <c r="A408" s="27" t="s">
        <v>196</v>
      </c>
    </row>
    <row r="409" spans="1:22" ht="12.75">
      <c r="A409" s="12" t="s">
        <v>2029</v>
      </c>
      <c r="F409" s="195">
        <v>3.3</v>
      </c>
      <c r="G409" s="195">
        <v>143.5</v>
      </c>
      <c r="H409" s="195">
        <v>109.1</v>
      </c>
      <c r="I409" s="195">
        <v>141.9</v>
      </c>
      <c r="J409" s="195">
        <v>191.4</v>
      </c>
      <c r="K409" s="195">
        <v>122.2</v>
      </c>
      <c r="L409" s="195">
        <v>117.5</v>
      </c>
      <c r="M409" s="195">
        <v>98.1</v>
      </c>
      <c r="N409" s="195">
        <v>124.7</v>
      </c>
      <c r="O409" s="195">
        <v>117.7</v>
      </c>
      <c r="P409" s="195">
        <v>103</v>
      </c>
      <c r="Q409" s="195">
        <v>110.4</v>
      </c>
      <c r="R409" s="195">
        <v>130.2</v>
      </c>
      <c r="S409" s="195">
        <v>102.5</v>
      </c>
      <c r="T409" s="195">
        <v>98.2</v>
      </c>
      <c r="U409" s="195">
        <v>123.6</v>
      </c>
      <c r="V409" s="195">
        <v>94.9</v>
      </c>
    </row>
    <row r="410" spans="1:22" ht="12.75">
      <c r="A410" s="12" t="s">
        <v>1162</v>
      </c>
      <c r="F410" s="195">
        <v>2.9</v>
      </c>
      <c r="G410" s="195">
        <v>162.1</v>
      </c>
      <c r="H410" s="195">
        <v>98.4</v>
      </c>
      <c r="I410" s="195">
        <v>110.5</v>
      </c>
      <c r="J410" s="195">
        <v>235.3</v>
      </c>
      <c r="K410" s="195">
        <v>124.7</v>
      </c>
      <c r="L410" s="195">
        <v>108.8</v>
      </c>
      <c r="M410" s="195">
        <v>95.1</v>
      </c>
      <c r="N410" s="195">
        <v>146.2</v>
      </c>
      <c r="O410" s="195">
        <v>112.5</v>
      </c>
      <c r="P410" s="195">
        <v>93.9</v>
      </c>
      <c r="Q410" s="195">
        <v>121</v>
      </c>
      <c r="R410" s="195">
        <v>137.3</v>
      </c>
      <c r="S410" s="195">
        <v>97.4</v>
      </c>
      <c r="T410" s="195">
        <v>93.4</v>
      </c>
      <c r="U410" s="195">
        <v>138.3</v>
      </c>
      <c r="V410" s="195">
        <v>85.3</v>
      </c>
    </row>
    <row r="411" spans="1:22" ht="12.75">
      <c r="A411" s="12" t="s">
        <v>1163</v>
      </c>
      <c r="F411" s="195">
        <v>3.1</v>
      </c>
      <c r="G411" s="195">
        <v>188.4</v>
      </c>
      <c r="H411" s="195">
        <v>96.8</v>
      </c>
      <c r="I411" s="195">
        <v>98.1</v>
      </c>
      <c r="J411" s="195">
        <v>256.9</v>
      </c>
      <c r="K411" s="195">
        <v>133.2</v>
      </c>
      <c r="L411" s="195">
        <v>99.6</v>
      </c>
      <c r="M411" s="195">
        <v>82.3</v>
      </c>
      <c r="N411" s="195">
        <v>165</v>
      </c>
      <c r="O411" s="195">
        <v>111.7</v>
      </c>
      <c r="P411" s="195">
        <v>85.9</v>
      </c>
      <c r="Q411" s="195">
        <v>129.4</v>
      </c>
      <c r="R411" s="195">
        <v>145.5</v>
      </c>
      <c r="S411" s="195">
        <v>95.4</v>
      </c>
      <c r="T411" s="195">
        <v>86.6</v>
      </c>
      <c r="U411" s="195">
        <v>131.4</v>
      </c>
      <c r="V411" s="195">
        <v>95.8</v>
      </c>
    </row>
    <row r="412" spans="1:22" ht="12.75">
      <c r="A412" s="17" t="s">
        <v>1592</v>
      </c>
      <c r="F412" s="195">
        <v>3.4</v>
      </c>
      <c r="G412" s="195">
        <v>175.2</v>
      </c>
      <c r="H412" s="195">
        <v>97.2</v>
      </c>
      <c r="I412" s="195">
        <v>98.4</v>
      </c>
      <c r="J412" s="195">
        <v>276.9</v>
      </c>
      <c r="K412" s="195">
        <v>127.7</v>
      </c>
      <c r="L412" s="195">
        <v>99.3</v>
      </c>
      <c r="M412" s="195">
        <v>80.6</v>
      </c>
      <c r="N412" s="195">
        <v>177.1</v>
      </c>
      <c r="O412" s="195">
        <v>108.4</v>
      </c>
      <c r="P412" s="195">
        <v>80.2</v>
      </c>
      <c r="Q412" s="195">
        <v>134.9</v>
      </c>
      <c r="R412" s="195">
        <v>144.6</v>
      </c>
      <c r="S412" s="195">
        <v>92.9</v>
      </c>
      <c r="T412" s="195">
        <v>87.8</v>
      </c>
      <c r="U412" s="195">
        <v>127.8</v>
      </c>
      <c r="V412" s="195">
        <v>96.7</v>
      </c>
    </row>
    <row r="413" spans="1:22" ht="12.75">
      <c r="A413" s="17" t="s">
        <v>1593</v>
      </c>
      <c r="F413" s="195">
        <v>3.1</v>
      </c>
      <c r="G413" s="195">
        <v>203.8</v>
      </c>
      <c r="H413" s="195">
        <v>93</v>
      </c>
      <c r="I413" s="195">
        <v>94</v>
      </c>
      <c r="J413" s="195">
        <v>207.6</v>
      </c>
      <c r="K413" s="195">
        <v>157.9</v>
      </c>
      <c r="L413" s="195">
        <v>95.3</v>
      </c>
      <c r="M413" s="195">
        <v>77.8</v>
      </c>
      <c r="N413" s="195">
        <v>126.4</v>
      </c>
      <c r="O413" s="195">
        <v>145.3</v>
      </c>
      <c r="P413" s="195">
        <v>92.2</v>
      </c>
      <c r="Q413" s="195">
        <v>111</v>
      </c>
      <c r="R413" s="195">
        <v>141.8</v>
      </c>
      <c r="S413" s="195">
        <v>106.9</v>
      </c>
      <c r="T413" s="195">
        <v>81.3</v>
      </c>
      <c r="U413" s="195">
        <v>132.7</v>
      </c>
      <c r="V413" s="195">
        <v>88.4</v>
      </c>
    </row>
    <row r="414" spans="1:22" ht="12.75">
      <c r="A414" s="17" t="s">
        <v>1594</v>
      </c>
      <c r="F414" s="195">
        <v>4.3</v>
      </c>
      <c r="G414" s="195">
        <v>179.3</v>
      </c>
      <c r="H414" s="195">
        <v>87.5</v>
      </c>
      <c r="I414" s="195">
        <v>96.6</v>
      </c>
      <c r="J414" s="195">
        <v>188.7</v>
      </c>
      <c r="K414" s="195">
        <v>139.5</v>
      </c>
      <c r="L414" s="195">
        <v>104.3</v>
      </c>
      <c r="M414" s="195">
        <v>105.1</v>
      </c>
      <c r="N414" s="195">
        <v>130.8</v>
      </c>
      <c r="O414" s="195">
        <v>95.3</v>
      </c>
      <c r="P414" s="195">
        <v>93.6</v>
      </c>
      <c r="Q414" s="195">
        <v>117.3</v>
      </c>
      <c r="R414" s="195">
        <v>134.2</v>
      </c>
      <c r="S414" s="195">
        <v>106.2</v>
      </c>
      <c r="T414" s="195">
        <v>84.8</v>
      </c>
      <c r="U414" s="195">
        <v>118.3</v>
      </c>
      <c r="V414" s="195">
        <v>70.7</v>
      </c>
    </row>
    <row r="415" spans="1:22" ht="12.75">
      <c r="A415" s="17" t="s">
        <v>1595</v>
      </c>
      <c r="F415" s="195">
        <v>2.5</v>
      </c>
      <c r="G415" s="195">
        <v>162.6</v>
      </c>
      <c r="H415" s="195">
        <v>96</v>
      </c>
      <c r="I415" s="195">
        <v>111.3</v>
      </c>
      <c r="J415" s="195">
        <v>303</v>
      </c>
      <c r="K415" s="195">
        <v>106.1</v>
      </c>
      <c r="L415" s="195">
        <v>90.3</v>
      </c>
      <c r="M415" s="195">
        <v>109.7</v>
      </c>
      <c r="N415" s="195">
        <v>134.2</v>
      </c>
      <c r="O415" s="195">
        <v>103.5</v>
      </c>
      <c r="P415" s="195">
        <v>92.9</v>
      </c>
      <c r="Q415" s="195">
        <v>116.7</v>
      </c>
      <c r="R415" s="195">
        <v>111.4</v>
      </c>
      <c r="S415" s="195">
        <v>99.6</v>
      </c>
      <c r="T415" s="195">
        <v>96.8</v>
      </c>
      <c r="U415" s="195">
        <v>259.1</v>
      </c>
      <c r="V415" s="195">
        <v>83.6</v>
      </c>
    </row>
    <row r="416" spans="1:22" ht="12.75">
      <c r="A416" s="17" t="s">
        <v>1596</v>
      </c>
      <c r="F416" s="195">
        <v>2.1</v>
      </c>
      <c r="G416" s="195">
        <v>170.7</v>
      </c>
      <c r="H416" s="195">
        <v>79.5</v>
      </c>
      <c r="I416" s="195">
        <v>109.3</v>
      </c>
      <c r="J416" s="195">
        <v>198.9</v>
      </c>
      <c r="K416" s="195">
        <v>129.1</v>
      </c>
      <c r="L416" s="195">
        <v>111.7</v>
      </c>
      <c r="M416" s="195">
        <v>103.3</v>
      </c>
      <c r="N416" s="195">
        <v>143</v>
      </c>
      <c r="O416" s="195">
        <v>102.2</v>
      </c>
      <c r="P416" s="195">
        <v>88.5</v>
      </c>
      <c r="Q416" s="195">
        <v>144.8</v>
      </c>
      <c r="R416" s="195">
        <v>134.2</v>
      </c>
      <c r="S416" s="195">
        <v>105</v>
      </c>
      <c r="T416" s="195">
        <v>88.3</v>
      </c>
      <c r="U416" s="195">
        <v>143.7</v>
      </c>
      <c r="V416" s="195">
        <v>92.4</v>
      </c>
    </row>
    <row r="417" spans="1:22" ht="12.75">
      <c r="A417" s="17" t="s">
        <v>1597</v>
      </c>
      <c r="F417" s="195">
        <v>2.7</v>
      </c>
      <c r="G417" s="195">
        <v>246.6</v>
      </c>
      <c r="H417" s="195">
        <v>99.3</v>
      </c>
      <c r="I417" s="195">
        <v>97</v>
      </c>
      <c r="J417" s="195">
        <v>230.3</v>
      </c>
      <c r="K417" s="195">
        <v>150.9</v>
      </c>
      <c r="L417" s="195">
        <v>101.3</v>
      </c>
      <c r="M417" s="195">
        <v>84.2</v>
      </c>
      <c r="N417" s="195">
        <v>146.3</v>
      </c>
      <c r="O417" s="195">
        <v>113.7</v>
      </c>
      <c r="P417" s="195">
        <v>101.9</v>
      </c>
      <c r="Q417" s="195">
        <v>114.7</v>
      </c>
      <c r="R417" s="195">
        <v>159.3</v>
      </c>
      <c r="S417" s="195">
        <v>95.9</v>
      </c>
      <c r="T417" s="195">
        <v>80.1</v>
      </c>
      <c r="U417" s="195">
        <v>143.8</v>
      </c>
      <c r="V417" s="195">
        <v>95.3</v>
      </c>
    </row>
    <row r="418" spans="1:22" ht="12.75">
      <c r="A418" s="17" t="s">
        <v>1598</v>
      </c>
      <c r="F418" s="195">
        <v>2.6</v>
      </c>
      <c r="G418" s="195">
        <v>241.6</v>
      </c>
      <c r="H418" s="195">
        <v>105.7</v>
      </c>
      <c r="I418" s="195">
        <v>97.2</v>
      </c>
      <c r="J418" s="195">
        <v>189.5</v>
      </c>
      <c r="K418" s="195">
        <v>142.1</v>
      </c>
      <c r="L418" s="195">
        <v>105.7</v>
      </c>
      <c r="M418" s="195">
        <v>87.5</v>
      </c>
      <c r="N418" s="195">
        <v>115.8</v>
      </c>
      <c r="O418" s="195">
        <v>118.9</v>
      </c>
      <c r="P418" s="195">
        <v>92.4</v>
      </c>
      <c r="Q418" s="195">
        <v>112.2</v>
      </c>
      <c r="R418" s="195">
        <v>131.1</v>
      </c>
      <c r="S418" s="195">
        <v>109.2</v>
      </c>
      <c r="T418" s="195">
        <v>91.2</v>
      </c>
      <c r="U418" s="195">
        <v>124.4</v>
      </c>
      <c r="V418" s="195">
        <v>103.1</v>
      </c>
    </row>
    <row r="419" spans="1:22" ht="12.75">
      <c r="A419" s="17" t="s">
        <v>1599</v>
      </c>
      <c r="F419" s="195">
        <v>2.4</v>
      </c>
      <c r="G419" s="195">
        <v>204.2</v>
      </c>
      <c r="H419" s="195">
        <v>97.9</v>
      </c>
      <c r="I419" s="195">
        <v>101.6</v>
      </c>
      <c r="J419" s="195">
        <v>180.3</v>
      </c>
      <c r="K419" s="195">
        <v>141.4</v>
      </c>
      <c r="L419" s="195">
        <v>104.5</v>
      </c>
      <c r="M419" s="195">
        <v>91.7</v>
      </c>
      <c r="N419" s="195">
        <v>122.1</v>
      </c>
      <c r="O419" s="195">
        <v>131.7</v>
      </c>
      <c r="P419" s="195">
        <v>100.3</v>
      </c>
      <c r="Q419" s="195">
        <v>108.8</v>
      </c>
      <c r="R419" s="195">
        <v>125.3</v>
      </c>
      <c r="S419" s="195">
        <v>113.1</v>
      </c>
      <c r="T419" s="195">
        <v>89.9</v>
      </c>
      <c r="U419" s="195">
        <v>120.5</v>
      </c>
      <c r="V419" s="195">
        <v>105.2</v>
      </c>
    </row>
    <row r="420" spans="1:22" ht="12.75">
      <c r="A420" s="12" t="s">
        <v>1164</v>
      </c>
      <c r="F420" s="195">
        <v>3.2</v>
      </c>
      <c r="G420" s="195">
        <v>95.4</v>
      </c>
      <c r="H420" s="195">
        <v>99.1</v>
      </c>
      <c r="I420" s="195">
        <v>153.4</v>
      </c>
      <c r="J420" s="195">
        <v>247.2</v>
      </c>
      <c r="K420" s="195">
        <v>97.4</v>
      </c>
      <c r="L420" s="195">
        <v>136.8</v>
      </c>
      <c r="M420" s="195">
        <v>111.9</v>
      </c>
      <c r="N420" s="195">
        <v>109.9</v>
      </c>
      <c r="O420" s="195">
        <v>123.7</v>
      </c>
      <c r="P420" s="195">
        <v>88.3</v>
      </c>
      <c r="Q420" s="195">
        <v>95.6</v>
      </c>
      <c r="R420" s="195">
        <v>205.7</v>
      </c>
      <c r="S420" s="195">
        <v>86.6</v>
      </c>
      <c r="T420" s="195">
        <v>100.4</v>
      </c>
      <c r="U420" s="195">
        <v>171.1</v>
      </c>
      <c r="V420" s="195">
        <v>75.8</v>
      </c>
    </row>
    <row r="421" spans="1:22" ht="12.75">
      <c r="A421" s="12" t="s">
        <v>1600</v>
      </c>
      <c r="F421" s="195">
        <v>2.6</v>
      </c>
      <c r="G421" s="195">
        <v>132</v>
      </c>
      <c r="H421" s="195">
        <v>103.9</v>
      </c>
      <c r="I421" s="195">
        <v>105.3</v>
      </c>
      <c r="J421" s="195">
        <v>141.6</v>
      </c>
      <c r="K421" s="195">
        <v>123.9</v>
      </c>
      <c r="L421" s="195">
        <v>120.7</v>
      </c>
      <c r="M421" s="195">
        <v>117.9</v>
      </c>
      <c r="N421" s="195">
        <v>120.4</v>
      </c>
      <c r="O421" s="195">
        <v>96.1</v>
      </c>
      <c r="P421" s="195">
        <v>107.3</v>
      </c>
      <c r="Q421" s="195">
        <v>115.2</v>
      </c>
      <c r="R421" s="195">
        <v>95.8</v>
      </c>
      <c r="S421" s="195">
        <v>106.2</v>
      </c>
      <c r="T421" s="195">
        <v>131.7</v>
      </c>
      <c r="U421" s="195">
        <v>121.1</v>
      </c>
      <c r="V421" s="195">
        <v>76.8</v>
      </c>
    </row>
    <row r="422" spans="1:22" ht="12.75">
      <c r="A422" s="12" t="s">
        <v>1165</v>
      </c>
      <c r="F422" s="195">
        <v>4</v>
      </c>
      <c r="G422" s="195">
        <v>107.6</v>
      </c>
      <c r="H422" s="195">
        <v>100.1</v>
      </c>
      <c r="I422" s="195">
        <v>112</v>
      </c>
      <c r="J422" s="195">
        <v>246.8</v>
      </c>
      <c r="K422" s="195">
        <v>174.8</v>
      </c>
      <c r="L422" s="195">
        <v>106.8</v>
      </c>
      <c r="M422" s="195">
        <v>88.2</v>
      </c>
      <c r="N422" s="195">
        <v>121.4</v>
      </c>
      <c r="O422" s="195">
        <v>121</v>
      </c>
      <c r="P422" s="195">
        <v>97.9</v>
      </c>
      <c r="Q422" s="195">
        <v>105.3</v>
      </c>
      <c r="R422" s="195">
        <v>110.8</v>
      </c>
      <c r="S422" s="195">
        <v>129.4</v>
      </c>
      <c r="T422" s="195">
        <v>110.9</v>
      </c>
      <c r="U422" s="195">
        <v>106.3</v>
      </c>
      <c r="V422" s="195">
        <v>106.3</v>
      </c>
    </row>
    <row r="423" spans="1:22" ht="12.75">
      <c r="A423" s="12" t="s">
        <v>360</v>
      </c>
      <c r="F423" s="195">
        <v>3.4</v>
      </c>
      <c r="G423" s="195">
        <v>111.4</v>
      </c>
      <c r="H423" s="195">
        <v>105.7</v>
      </c>
      <c r="I423" s="195">
        <v>156.3</v>
      </c>
      <c r="J423" s="195">
        <v>210.6</v>
      </c>
      <c r="K423" s="195">
        <v>99.1</v>
      </c>
      <c r="L423" s="195">
        <v>112.6</v>
      </c>
      <c r="M423" s="195">
        <v>139.8</v>
      </c>
      <c r="N423" s="195">
        <v>97.8</v>
      </c>
      <c r="O423" s="195">
        <v>98.6</v>
      </c>
      <c r="P423" s="195">
        <v>116.7</v>
      </c>
      <c r="Q423" s="195">
        <v>103.3</v>
      </c>
      <c r="R423" s="195">
        <v>131.1</v>
      </c>
      <c r="S423" s="195">
        <v>116.4</v>
      </c>
      <c r="T423" s="195">
        <v>95.3</v>
      </c>
      <c r="U423" s="195">
        <v>201.4</v>
      </c>
      <c r="V423" s="195">
        <v>47</v>
      </c>
    </row>
    <row r="424" spans="1:22" ht="12.75">
      <c r="A424" s="12" t="s">
        <v>1166</v>
      </c>
      <c r="F424" s="195">
        <v>2.2</v>
      </c>
      <c r="G424" s="195">
        <v>142.8</v>
      </c>
      <c r="H424" s="195">
        <v>103.3</v>
      </c>
      <c r="I424" s="195">
        <v>154.7</v>
      </c>
      <c r="J424" s="195">
        <v>179.6</v>
      </c>
      <c r="K424" s="195">
        <v>119.4</v>
      </c>
      <c r="L424" s="195">
        <v>138</v>
      </c>
      <c r="M424" s="195">
        <v>140.6</v>
      </c>
      <c r="N424" s="195">
        <v>115.2</v>
      </c>
      <c r="O424" s="195">
        <v>118.5</v>
      </c>
      <c r="P424" s="195">
        <v>128</v>
      </c>
      <c r="Q424" s="195">
        <v>109.9</v>
      </c>
      <c r="R424" s="195">
        <v>101.7</v>
      </c>
      <c r="S424" s="195">
        <v>104.3</v>
      </c>
      <c r="T424" s="195">
        <v>92.8</v>
      </c>
      <c r="U424" s="195">
        <v>147.8</v>
      </c>
      <c r="V424" s="195">
        <v>72.8</v>
      </c>
    </row>
    <row r="425" spans="1:22" ht="12.75">
      <c r="A425" s="17" t="s">
        <v>1167</v>
      </c>
      <c r="F425" s="195">
        <v>2.3</v>
      </c>
      <c r="G425" s="195">
        <v>240.7</v>
      </c>
      <c r="H425" s="195">
        <v>91.4</v>
      </c>
      <c r="I425" s="195">
        <v>144</v>
      </c>
      <c r="J425" s="195">
        <v>179.5</v>
      </c>
      <c r="K425" s="195">
        <v>126.7</v>
      </c>
      <c r="L425" s="195">
        <v>116.5</v>
      </c>
      <c r="M425" s="195">
        <v>124.2</v>
      </c>
      <c r="N425" s="195">
        <v>123.6</v>
      </c>
      <c r="O425" s="195">
        <v>131.8</v>
      </c>
      <c r="P425" s="195">
        <v>137</v>
      </c>
      <c r="Q425" s="195">
        <v>106.3</v>
      </c>
      <c r="R425" s="195">
        <v>83.3</v>
      </c>
      <c r="S425" s="195">
        <v>115.6</v>
      </c>
      <c r="T425" s="195">
        <v>83.4</v>
      </c>
      <c r="U425" s="195">
        <v>153.4</v>
      </c>
      <c r="V425" s="195">
        <v>72.5</v>
      </c>
    </row>
    <row r="426" spans="1:22" ht="12.75">
      <c r="A426" s="17" t="s">
        <v>1602</v>
      </c>
      <c r="F426" s="195">
        <v>2.2</v>
      </c>
      <c r="G426" s="195">
        <v>139.1</v>
      </c>
      <c r="H426" s="195">
        <v>115.8</v>
      </c>
      <c r="I426" s="195">
        <v>125.8</v>
      </c>
      <c r="J426" s="195">
        <v>215.9</v>
      </c>
      <c r="K426" s="195">
        <v>130.6</v>
      </c>
      <c r="L426" s="195">
        <v>155.9</v>
      </c>
      <c r="M426" s="195">
        <v>131</v>
      </c>
      <c r="N426" s="195">
        <v>130.3</v>
      </c>
      <c r="O426" s="195">
        <v>117.5</v>
      </c>
      <c r="P426" s="195">
        <v>122.5</v>
      </c>
      <c r="Q426" s="195">
        <v>118.7</v>
      </c>
      <c r="R426" s="195">
        <v>103</v>
      </c>
      <c r="S426" s="195">
        <v>111.6</v>
      </c>
      <c r="T426" s="195">
        <v>90.7</v>
      </c>
      <c r="U426" s="195">
        <v>121.5</v>
      </c>
      <c r="V426" s="195">
        <v>94.4</v>
      </c>
    </row>
    <row r="427" spans="1:22" ht="12.75">
      <c r="A427" s="17" t="s">
        <v>362</v>
      </c>
      <c r="F427" s="195">
        <v>1.3</v>
      </c>
      <c r="G427" s="195">
        <v>113.3</v>
      </c>
      <c r="H427" s="195">
        <v>101.5</v>
      </c>
      <c r="I427" s="195">
        <v>199.7</v>
      </c>
      <c r="J427" s="195">
        <v>198.2</v>
      </c>
      <c r="K427" s="195">
        <v>94.8</v>
      </c>
      <c r="L427" s="195">
        <v>117.3</v>
      </c>
      <c r="M427" s="195">
        <v>138.9</v>
      </c>
      <c r="N427" s="195">
        <v>115.3</v>
      </c>
      <c r="O427" s="195">
        <v>97.9</v>
      </c>
      <c r="P427" s="195">
        <v>108</v>
      </c>
      <c r="Q427" s="195">
        <v>122.1</v>
      </c>
      <c r="R427" s="195">
        <v>121.4</v>
      </c>
      <c r="S427" s="195">
        <v>83.1</v>
      </c>
      <c r="T427" s="195">
        <v>148.9</v>
      </c>
      <c r="U427" s="195">
        <v>176.3</v>
      </c>
      <c r="V427" s="195">
        <v>57</v>
      </c>
    </row>
    <row r="428" spans="1:22" ht="12.75">
      <c r="A428" s="17" t="s">
        <v>1603</v>
      </c>
      <c r="F428" s="195">
        <v>2.2</v>
      </c>
      <c r="G428" s="195">
        <v>113.1</v>
      </c>
      <c r="H428" s="195">
        <v>96</v>
      </c>
      <c r="I428" s="195">
        <v>211.9</v>
      </c>
      <c r="J428" s="195">
        <v>113.7</v>
      </c>
      <c r="K428" s="195">
        <v>110.7</v>
      </c>
      <c r="L428" s="195">
        <v>146.9</v>
      </c>
      <c r="M428" s="195">
        <v>177</v>
      </c>
      <c r="N428" s="195">
        <v>75.1</v>
      </c>
      <c r="O428" s="195">
        <v>106.8</v>
      </c>
      <c r="P428" s="195">
        <v>137.6</v>
      </c>
      <c r="Q428" s="195">
        <v>85.9</v>
      </c>
      <c r="R428" s="195">
        <v>175.2</v>
      </c>
      <c r="S428" s="195">
        <v>72.2</v>
      </c>
      <c r="T428" s="195">
        <v>111.7</v>
      </c>
      <c r="U428" s="195">
        <v>212.2</v>
      </c>
      <c r="V428" s="195">
        <v>37.7</v>
      </c>
    </row>
    <row r="429" spans="1:22" ht="12.75">
      <c r="A429" s="17" t="s">
        <v>1604</v>
      </c>
      <c r="F429" s="195">
        <v>2.4</v>
      </c>
      <c r="G429" s="195">
        <v>112.8</v>
      </c>
      <c r="H429" s="195">
        <v>100</v>
      </c>
      <c r="I429" s="195">
        <v>163.4</v>
      </c>
      <c r="J429" s="195">
        <v>208.6</v>
      </c>
      <c r="K429" s="195">
        <v>94</v>
      </c>
      <c r="L429" s="195">
        <v>115.4</v>
      </c>
      <c r="M429" s="195">
        <v>191.4</v>
      </c>
      <c r="N429" s="195">
        <v>89.8</v>
      </c>
      <c r="O429" s="195">
        <v>104.2</v>
      </c>
      <c r="P429" s="195">
        <v>128.2</v>
      </c>
      <c r="Q429" s="195">
        <v>98.1</v>
      </c>
      <c r="R429" s="195">
        <v>116.4</v>
      </c>
      <c r="S429" s="195">
        <v>110.3</v>
      </c>
      <c r="T429" s="195">
        <v>95</v>
      </c>
      <c r="U429" s="195">
        <v>167.4</v>
      </c>
      <c r="V429" s="195">
        <v>59</v>
      </c>
    </row>
    <row r="430" spans="1:22" ht="12.75">
      <c r="A430" s="17" t="s">
        <v>1605</v>
      </c>
      <c r="F430" s="195">
        <v>2.6</v>
      </c>
      <c r="G430" s="195">
        <v>107.4</v>
      </c>
      <c r="H430" s="195">
        <v>106.5</v>
      </c>
      <c r="I430" s="195">
        <v>165.1</v>
      </c>
      <c r="J430" s="195">
        <v>181.7</v>
      </c>
      <c r="K430" s="195">
        <v>93.6</v>
      </c>
      <c r="L430" s="195">
        <v>110.2</v>
      </c>
      <c r="M430" s="195">
        <v>168.8</v>
      </c>
      <c r="N430" s="195">
        <v>92.3</v>
      </c>
      <c r="O430" s="195">
        <v>104.6</v>
      </c>
      <c r="P430" s="195">
        <v>126.1</v>
      </c>
      <c r="Q430" s="195">
        <v>101.5</v>
      </c>
      <c r="R430" s="195">
        <v>110.6</v>
      </c>
      <c r="S430" s="195">
        <v>116.1</v>
      </c>
      <c r="T430" s="195">
        <v>83.9</v>
      </c>
      <c r="U430" s="195">
        <v>175.5</v>
      </c>
      <c r="V430" s="195">
        <v>59.5</v>
      </c>
    </row>
    <row r="431" spans="1:22" ht="12.75">
      <c r="A431" s="12" t="s">
        <v>1168</v>
      </c>
      <c r="F431" s="195">
        <v>2.3</v>
      </c>
      <c r="G431" s="195">
        <v>126.8</v>
      </c>
      <c r="H431" s="195">
        <v>114.7</v>
      </c>
      <c r="I431" s="195">
        <v>103.2</v>
      </c>
      <c r="J431" s="195">
        <v>353.4</v>
      </c>
      <c r="K431" s="195">
        <v>123.1</v>
      </c>
      <c r="L431" s="195">
        <v>146.7</v>
      </c>
      <c r="M431" s="195">
        <v>119.4</v>
      </c>
      <c r="N431" s="195">
        <v>187.3</v>
      </c>
      <c r="O431" s="195">
        <v>183.9</v>
      </c>
      <c r="P431" s="195">
        <v>94.5</v>
      </c>
      <c r="Q431" s="195">
        <v>143.1</v>
      </c>
      <c r="R431" s="195">
        <v>89.3</v>
      </c>
      <c r="S431" s="195">
        <v>124.4</v>
      </c>
      <c r="T431" s="195">
        <v>128.9</v>
      </c>
      <c r="U431" s="195">
        <v>134.7</v>
      </c>
      <c r="V431" s="195">
        <v>137.1</v>
      </c>
    </row>
    <row r="432" spans="1:22" ht="12.75">
      <c r="A432" s="12" t="s">
        <v>1169</v>
      </c>
      <c r="F432" s="195">
        <v>2.6</v>
      </c>
      <c r="G432" s="195">
        <v>101.5</v>
      </c>
      <c r="H432" s="195">
        <v>109.7</v>
      </c>
      <c r="I432" s="195">
        <v>177.5</v>
      </c>
      <c r="J432" s="195">
        <v>245.5</v>
      </c>
      <c r="K432" s="195">
        <v>79.4</v>
      </c>
      <c r="L432" s="195">
        <v>142.7</v>
      </c>
      <c r="M432" s="195">
        <v>126.3</v>
      </c>
      <c r="N432" s="195">
        <v>84.1</v>
      </c>
      <c r="O432" s="195">
        <v>125.7</v>
      </c>
      <c r="P432" s="195">
        <v>112.5</v>
      </c>
      <c r="Q432" s="195">
        <v>132.7</v>
      </c>
      <c r="R432" s="195">
        <v>91.5</v>
      </c>
      <c r="S432" s="195">
        <v>122.1</v>
      </c>
      <c r="T432" s="195">
        <v>85.2</v>
      </c>
      <c r="U432" s="195">
        <v>136.7</v>
      </c>
      <c r="V432" s="195">
        <v>102.7</v>
      </c>
    </row>
    <row r="433" spans="1:22" ht="12.75">
      <c r="A433" s="12" t="s">
        <v>1170</v>
      </c>
      <c r="F433" s="195">
        <v>2.4</v>
      </c>
      <c r="G433" s="195">
        <v>146.5</v>
      </c>
      <c r="H433" s="195">
        <v>105.9</v>
      </c>
      <c r="I433" s="195">
        <v>107.7</v>
      </c>
      <c r="J433" s="195">
        <v>204.5</v>
      </c>
      <c r="K433" s="195">
        <v>126.3</v>
      </c>
      <c r="L433" s="195">
        <v>134.4</v>
      </c>
      <c r="M433" s="195">
        <v>108.6</v>
      </c>
      <c r="N433" s="195">
        <v>125.6</v>
      </c>
      <c r="O433" s="195">
        <v>110.5</v>
      </c>
      <c r="P433" s="195">
        <v>118.6</v>
      </c>
      <c r="Q433" s="195">
        <v>122.9</v>
      </c>
      <c r="R433" s="195">
        <v>124.9</v>
      </c>
      <c r="S433" s="195">
        <v>120.3</v>
      </c>
      <c r="T433" s="195">
        <v>127.5</v>
      </c>
      <c r="U433" s="195">
        <v>111.9</v>
      </c>
      <c r="V433" s="195">
        <v>125</v>
      </c>
    </row>
    <row r="434" spans="1:22" ht="12.75">
      <c r="A434" s="12" t="s">
        <v>1606</v>
      </c>
      <c r="F434" s="195">
        <v>2.4</v>
      </c>
      <c r="G434" s="195">
        <v>138</v>
      </c>
      <c r="H434" s="195">
        <v>116.7</v>
      </c>
      <c r="I434" s="195">
        <v>100.1</v>
      </c>
      <c r="J434" s="195">
        <v>206.4</v>
      </c>
      <c r="K434" s="195">
        <v>149.7</v>
      </c>
      <c r="L434" s="195">
        <v>109.2</v>
      </c>
      <c r="M434" s="195">
        <v>124.9</v>
      </c>
      <c r="N434" s="195">
        <v>115.9</v>
      </c>
      <c r="O434" s="195">
        <v>120.5</v>
      </c>
      <c r="P434" s="195">
        <v>98.8</v>
      </c>
      <c r="Q434" s="195">
        <v>166.1</v>
      </c>
      <c r="R434" s="195">
        <v>109.7</v>
      </c>
      <c r="S434" s="195">
        <v>96.1</v>
      </c>
      <c r="T434" s="195">
        <v>102.3</v>
      </c>
      <c r="U434" s="195">
        <v>114.3</v>
      </c>
      <c r="V434" s="195">
        <v>82.4</v>
      </c>
    </row>
    <row r="435" spans="1:22" ht="25.5">
      <c r="A435" s="12" t="s">
        <v>1171</v>
      </c>
      <c r="F435" s="195">
        <v>1.4</v>
      </c>
      <c r="G435" s="195">
        <v>163.8</v>
      </c>
      <c r="H435" s="195">
        <v>79.3</v>
      </c>
      <c r="I435" s="195">
        <v>118.1</v>
      </c>
      <c r="J435" s="195">
        <v>147.1</v>
      </c>
      <c r="K435" s="195">
        <v>113.2</v>
      </c>
      <c r="L435" s="195">
        <v>103.9</v>
      </c>
      <c r="M435" s="195">
        <v>111.3</v>
      </c>
      <c r="N435" s="195">
        <v>108.7</v>
      </c>
      <c r="O435" s="195">
        <v>112.2</v>
      </c>
      <c r="P435" s="195">
        <v>97.5</v>
      </c>
      <c r="Q435" s="195">
        <v>109.6</v>
      </c>
      <c r="R435" s="195">
        <v>115.8</v>
      </c>
      <c r="S435" s="195">
        <v>160.7</v>
      </c>
      <c r="T435" s="195">
        <v>133</v>
      </c>
      <c r="U435" s="195">
        <v>109.3</v>
      </c>
      <c r="V435" s="195">
        <v>83.4</v>
      </c>
    </row>
    <row r="436" spans="1:22" ht="12.75">
      <c r="A436" s="12" t="s">
        <v>1172</v>
      </c>
      <c r="F436" s="195">
        <v>3.6</v>
      </c>
      <c r="G436" s="195">
        <v>133.5</v>
      </c>
      <c r="H436" s="195">
        <v>118.3</v>
      </c>
      <c r="I436" s="195">
        <v>164.5</v>
      </c>
      <c r="J436" s="195">
        <v>169.4</v>
      </c>
      <c r="K436" s="195">
        <v>120.7</v>
      </c>
      <c r="L436" s="195">
        <v>123.8</v>
      </c>
      <c r="M436" s="195">
        <v>100</v>
      </c>
      <c r="N436" s="195">
        <v>112.4</v>
      </c>
      <c r="O436" s="195">
        <v>121.1</v>
      </c>
      <c r="P436" s="195">
        <v>109</v>
      </c>
      <c r="Q436" s="195">
        <v>104.2</v>
      </c>
      <c r="R436" s="195">
        <v>125.5</v>
      </c>
      <c r="S436" s="195">
        <v>106.1</v>
      </c>
      <c r="T436" s="195">
        <v>101.5</v>
      </c>
      <c r="U436" s="195">
        <v>114.9</v>
      </c>
      <c r="V436" s="195">
        <v>102.6</v>
      </c>
    </row>
    <row r="437" spans="1:22" ht="12.75">
      <c r="A437" s="12" t="s">
        <v>1607</v>
      </c>
      <c r="F437" s="195">
        <v>3.2</v>
      </c>
      <c r="G437" s="195">
        <v>136.7</v>
      </c>
      <c r="H437" s="195">
        <v>123.7</v>
      </c>
      <c r="I437" s="195">
        <v>152.9</v>
      </c>
      <c r="J437" s="195">
        <v>178.2</v>
      </c>
      <c r="K437" s="195">
        <v>126.6</v>
      </c>
      <c r="L437" s="195">
        <v>131</v>
      </c>
      <c r="M437" s="195">
        <v>100</v>
      </c>
      <c r="N437" s="195">
        <v>109.2</v>
      </c>
      <c r="O437" s="195">
        <v>123.6</v>
      </c>
      <c r="P437" s="195">
        <v>115.2</v>
      </c>
      <c r="Q437" s="195">
        <v>103.2</v>
      </c>
      <c r="R437" s="195">
        <v>108</v>
      </c>
      <c r="S437" s="195">
        <v>117.4</v>
      </c>
      <c r="T437" s="195">
        <v>105.6</v>
      </c>
      <c r="U437" s="195">
        <v>103.8</v>
      </c>
      <c r="V437" s="195">
        <v>105.3</v>
      </c>
    </row>
    <row r="438" spans="1:22" ht="12.75">
      <c r="A438" s="17" t="s">
        <v>1173</v>
      </c>
      <c r="F438" s="195">
        <v>3.4</v>
      </c>
      <c r="G438" s="195">
        <v>134.4</v>
      </c>
      <c r="H438" s="195">
        <v>120.9</v>
      </c>
      <c r="I438" s="195">
        <v>141.5</v>
      </c>
      <c r="J438" s="195">
        <v>208.9</v>
      </c>
      <c r="K438" s="195">
        <v>120.8</v>
      </c>
      <c r="L438" s="195">
        <v>138.9</v>
      </c>
      <c r="M438" s="195">
        <v>102.2</v>
      </c>
      <c r="N438" s="195">
        <v>103.4</v>
      </c>
      <c r="O438" s="195">
        <v>125.5</v>
      </c>
      <c r="P438" s="195">
        <v>124.4</v>
      </c>
      <c r="Q438" s="195">
        <v>111.5</v>
      </c>
      <c r="R438" s="195">
        <v>104.2</v>
      </c>
      <c r="S438" s="195">
        <v>115</v>
      </c>
      <c r="T438" s="195">
        <v>108.7</v>
      </c>
      <c r="U438" s="195">
        <v>107.9</v>
      </c>
      <c r="V438" s="195">
        <v>117.8</v>
      </c>
    </row>
    <row r="439" spans="1:22" ht="12.75">
      <c r="A439" s="17" t="s">
        <v>1174</v>
      </c>
      <c r="F439" s="195">
        <v>3.6</v>
      </c>
      <c r="G439" s="195">
        <v>158</v>
      </c>
      <c r="H439" s="195">
        <v>129.9</v>
      </c>
      <c r="I439" s="195">
        <v>131.8</v>
      </c>
      <c r="J439" s="195">
        <v>199.9</v>
      </c>
      <c r="K439" s="195">
        <v>123.4</v>
      </c>
      <c r="L439" s="195">
        <v>141.2</v>
      </c>
      <c r="M439" s="195">
        <v>110.6</v>
      </c>
      <c r="N439" s="195">
        <v>113</v>
      </c>
      <c r="O439" s="195">
        <v>108.6</v>
      </c>
      <c r="P439" s="195">
        <v>124.4</v>
      </c>
      <c r="Q439" s="195">
        <v>115.8</v>
      </c>
      <c r="R439" s="195">
        <v>105.9</v>
      </c>
      <c r="S439" s="195">
        <v>116.1</v>
      </c>
      <c r="T439" s="195">
        <v>108.1</v>
      </c>
      <c r="U439" s="195">
        <v>109.5</v>
      </c>
      <c r="V439" s="195">
        <v>110.7</v>
      </c>
    </row>
    <row r="440" spans="1:22" ht="12.75">
      <c r="A440" s="17" t="s">
        <v>1175</v>
      </c>
      <c r="F440" s="195">
        <v>3.2</v>
      </c>
      <c r="G440" s="195">
        <v>134</v>
      </c>
      <c r="H440" s="195">
        <v>128.2</v>
      </c>
      <c r="I440" s="195">
        <v>138.1</v>
      </c>
      <c r="J440" s="195">
        <v>168.2</v>
      </c>
      <c r="K440" s="195">
        <v>132.3</v>
      </c>
      <c r="L440" s="195">
        <v>135.8</v>
      </c>
      <c r="M440" s="195">
        <v>96.4</v>
      </c>
      <c r="N440" s="195">
        <v>107.5</v>
      </c>
      <c r="O440" s="195">
        <v>142.9</v>
      </c>
      <c r="P440" s="195">
        <v>109.3</v>
      </c>
      <c r="Q440" s="195">
        <v>98</v>
      </c>
      <c r="R440" s="195">
        <v>103.2</v>
      </c>
      <c r="S440" s="195">
        <v>128.9</v>
      </c>
      <c r="T440" s="195">
        <v>101.4</v>
      </c>
      <c r="U440" s="195">
        <v>102.7</v>
      </c>
      <c r="V440" s="195">
        <v>110.3</v>
      </c>
    </row>
    <row r="441" spans="1:22" ht="15.75" customHeight="1">
      <c r="A441" s="17" t="s">
        <v>1411</v>
      </c>
      <c r="F441" s="195">
        <v>2.9</v>
      </c>
      <c r="G441" s="195">
        <v>141.5</v>
      </c>
      <c r="H441" s="195">
        <v>126.2</v>
      </c>
      <c r="I441" s="195">
        <v>192.4</v>
      </c>
      <c r="J441" s="195">
        <v>135.6</v>
      </c>
      <c r="K441" s="195">
        <v>130.5</v>
      </c>
      <c r="L441" s="195">
        <v>116.9</v>
      </c>
      <c r="M441" s="195">
        <v>100</v>
      </c>
      <c r="N441" s="195">
        <v>116.9</v>
      </c>
      <c r="O441" s="195">
        <v>109.4</v>
      </c>
      <c r="P441" s="195">
        <v>111.4</v>
      </c>
      <c r="Q441" s="195">
        <v>100.5</v>
      </c>
      <c r="R441" s="195">
        <v>113.4</v>
      </c>
      <c r="S441" s="195">
        <v>112.6</v>
      </c>
      <c r="T441" s="195">
        <v>106.6</v>
      </c>
      <c r="U441" s="195">
        <v>102.6</v>
      </c>
      <c r="V441" s="195">
        <v>97.4</v>
      </c>
    </row>
    <row r="442" spans="1:22" ht="25.5">
      <c r="A442" s="12" t="s">
        <v>1412</v>
      </c>
      <c r="F442" s="195">
        <v>4.7</v>
      </c>
      <c r="G442" s="195">
        <v>124.4</v>
      </c>
      <c r="H442" s="195">
        <v>117.8</v>
      </c>
      <c r="I442" s="195">
        <v>150.5</v>
      </c>
      <c r="J442" s="195">
        <v>192.5</v>
      </c>
      <c r="K442" s="195">
        <v>114</v>
      </c>
      <c r="L442" s="195">
        <v>120.7</v>
      </c>
      <c r="M442" s="195">
        <v>96.4</v>
      </c>
      <c r="N442" s="195">
        <v>119</v>
      </c>
      <c r="O442" s="195">
        <v>113.6</v>
      </c>
      <c r="P442" s="195">
        <v>111.4</v>
      </c>
      <c r="Q442" s="195">
        <v>103.4</v>
      </c>
      <c r="R442" s="195">
        <v>156.4</v>
      </c>
      <c r="S442" s="195">
        <v>90.8</v>
      </c>
      <c r="T442" s="195">
        <v>101.4</v>
      </c>
      <c r="U442" s="195">
        <v>134.7</v>
      </c>
      <c r="V442" s="195">
        <v>96</v>
      </c>
    </row>
    <row r="443" spans="1:22" ht="12.75">
      <c r="A443" s="12" t="s">
        <v>1413</v>
      </c>
      <c r="F443" s="195">
        <v>3</v>
      </c>
      <c r="G443" s="195">
        <v>146.9</v>
      </c>
      <c r="H443" s="195">
        <v>108.8</v>
      </c>
      <c r="I443" s="195">
        <v>212.9</v>
      </c>
      <c r="J443" s="195">
        <v>109.9</v>
      </c>
      <c r="K443" s="195">
        <v>122.6</v>
      </c>
      <c r="L443" s="195">
        <v>114</v>
      </c>
      <c r="M443" s="195">
        <v>107.4</v>
      </c>
      <c r="N443" s="195">
        <v>108.8</v>
      </c>
      <c r="O443" s="195">
        <v>129.5</v>
      </c>
      <c r="P443" s="195">
        <v>86.2</v>
      </c>
      <c r="Q443" s="195">
        <v>110.3</v>
      </c>
      <c r="R443" s="195">
        <v>126.4</v>
      </c>
      <c r="S443" s="195">
        <v>110.5</v>
      </c>
      <c r="T443" s="195">
        <v>84.4</v>
      </c>
      <c r="U443" s="195">
        <v>116.1</v>
      </c>
      <c r="V443" s="195">
        <v>106.5</v>
      </c>
    </row>
    <row r="444" spans="1:22" ht="12.75">
      <c r="A444" s="12" t="s">
        <v>1414</v>
      </c>
      <c r="F444" s="195">
        <v>4.7</v>
      </c>
      <c r="G444" s="195">
        <v>106.1</v>
      </c>
      <c r="H444" s="195">
        <v>108.8</v>
      </c>
      <c r="I444" s="195">
        <v>116.1</v>
      </c>
      <c r="J444" s="195">
        <v>188.2</v>
      </c>
      <c r="K444" s="195">
        <v>173.9</v>
      </c>
      <c r="L444" s="195">
        <v>117</v>
      </c>
      <c r="M444" s="195">
        <v>105.7</v>
      </c>
      <c r="N444" s="195">
        <v>105.5</v>
      </c>
      <c r="O444" s="195">
        <v>112.1</v>
      </c>
      <c r="P444" s="195">
        <v>95.7</v>
      </c>
      <c r="Q444" s="195">
        <v>89.7</v>
      </c>
      <c r="R444" s="195">
        <v>100.7</v>
      </c>
      <c r="S444" s="195">
        <v>121.1</v>
      </c>
      <c r="T444" s="195">
        <v>97.7</v>
      </c>
      <c r="U444" s="195">
        <v>103.5</v>
      </c>
      <c r="V444" s="195">
        <v>126.7</v>
      </c>
    </row>
    <row r="445" ht="51">
      <c r="A445" s="9" t="s">
        <v>1608</v>
      </c>
    </row>
    <row r="446" spans="1:22" ht="12.75">
      <c r="A446" s="12" t="s">
        <v>1163</v>
      </c>
      <c r="F446" s="263">
        <v>317</v>
      </c>
      <c r="G446" s="263">
        <v>612</v>
      </c>
      <c r="H446" s="263">
        <v>593</v>
      </c>
      <c r="I446" s="264">
        <v>533.1</v>
      </c>
      <c r="J446" s="263">
        <v>1390</v>
      </c>
      <c r="K446" s="263">
        <v>2113</v>
      </c>
      <c r="L446" s="263">
        <v>2138</v>
      </c>
      <c r="M446" s="263">
        <v>1690</v>
      </c>
      <c r="N446" s="263">
        <v>2233</v>
      </c>
      <c r="O446" s="263">
        <v>3060</v>
      </c>
      <c r="P446" s="263">
        <v>2519</v>
      </c>
      <c r="Q446" s="263">
        <v>3008</v>
      </c>
      <c r="R446" s="89">
        <v>4549</v>
      </c>
      <c r="S446" s="265">
        <v>5036</v>
      </c>
      <c r="T446" s="265">
        <v>4412</v>
      </c>
      <c r="U446" s="265">
        <v>4017</v>
      </c>
      <c r="V446" s="265">
        <v>5348</v>
      </c>
    </row>
    <row r="447" spans="1:22" ht="12.75">
      <c r="A447" s="17" t="s">
        <v>1592</v>
      </c>
      <c r="F447" s="263">
        <v>365</v>
      </c>
      <c r="G447" s="263">
        <v>640</v>
      </c>
      <c r="H447" s="263">
        <v>622</v>
      </c>
      <c r="I447" s="264">
        <v>546</v>
      </c>
      <c r="J447" s="263">
        <v>1488</v>
      </c>
      <c r="K447" s="263">
        <v>2179</v>
      </c>
      <c r="L447" s="263">
        <v>2242</v>
      </c>
      <c r="M447" s="263">
        <v>1751</v>
      </c>
      <c r="N447" s="263">
        <v>2423</v>
      </c>
      <c r="O447" s="263">
        <v>3242</v>
      </c>
      <c r="P447" s="263">
        <v>2508</v>
      </c>
      <c r="Q447" s="263">
        <v>3060</v>
      </c>
      <c r="R447" s="89">
        <v>4653</v>
      </c>
      <c r="S447" s="265">
        <v>5103</v>
      </c>
      <c r="T447" s="265">
        <v>4260</v>
      </c>
      <c r="U447" s="265">
        <v>3867</v>
      </c>
      <c r="V447" s="265">
        <v>5108</v>
      </c>
    </row>
    <row r="448" spans="1:22" ht="12.75">
      <c r="A448" s="17" t="s">
        <v>1593</v>
      </c>
      <c r="F448" s="263">
        <v>310</v>
      </c>
      <c r="G448" s="263">
        <v>633</v>
      </c>
      <c r="H448" s="263">
        <v>588</v>
      </c>
      <c r="I448" s="264">
        <v>449</v>
      </c>
      <c r="J448" s="263">
        <v>1091</v>
      </c>
      <c r="K448" s="263">
        <v>1992</v>
      </c>
      <c r="L448" s="263">
        <v>1877</v>
      </c>
      <c r="M448" s="263">
        <v>1264</v>
      </c>
      <c r="N448" s="263">
        <v>1349</v>
      </c>
      <c r="O448" s="263">
        <v>2509</v>
      </c>
      <c r="P448" s="263">
        <v>2346</v>
      </c>
      <c r="Q448" s="263">
        <v>2474</v>
      </c>
      <c r="R448" s="89">
        <v>3586</v>
      </c>
      <c r="S448" s="265">
        <v>4382</v>
      </c>
      <c r="T448" s="265">
        <v>3810</v>
      </c>
      <c r="U448" s="265">
        <v>3411</v>
      </c>
      <c r="V448" s="265">
        <v>3924</v>
      </c>
    </row>
    <row r="449" spans="1:22" ht="12.75">
      <c r="A449" s="17" t="s">
        <v>1594</v>
      </c>
      <c r="F449" s="263">
        <v>319</v>
      </c>
      <c r="G449" s="263">
        <v>572</v>
      </c>
      <c r="H449" s="263">
        <v>500</v>
      </c>
      <c r="I449" s="264">
        <v>427</v>
      </c>
      <c r="J449" s="263">
        <v>909</v>
      </c>
      <c r="K449" s="263">
        <v>1523</v>
      </c>
      <c r="L449" s="263">
        <v>1634</v>
      </c>
      <c r="M449" s="263">
        <v>1556</v>
      </c>
      <c r="N449" s="263">
        <v>2952</v>
      </c>
      <c r="O449" s="263">
        <v>2488</v>
      </c>
      <c r="P449" s="263">
        <v>1860</v>
      </c>
      <c r="Q449" s="263">
        <v>2559</v>
      </c>
      <c r="R449" s="89">
        <v>3622</v>
      </c>
      <c r="S449" s="265">
        <v>4088</v>
      </c>
      <c r="T449" s="265">
        <v>3956</v>
      </c>
      <c r="U449" s="265">
        <v>3832</v>
      </c>
      <c r="V449" s="265">
        <v>5158</v>
      </c>
    </row>
    <row r="450" spans="1:22" ht="12.75">
      <c r="A450" s="17" t="s">
        <v>1595</v>
      </c>
      <c r="F450" s="263">
        <v>646</v>
      </c>
      <c r="G450" s="263">
        <v>1051</v>
      </c>
      <c r="H450" s="263">
        <v>1009</v>
      </c>
      <c r="I450" s="264">
        <v>1121</v>
      </c>
      <c r="J450" s="263">
        <v>4757</v>
      </c>
      <c r="K450" s="263">
        <v>4509</v>
      </c>
      <c r="L450" s="263">
        <v>3063</v>
      </c>
      <c r="M450" s="263">
        <v>3002</v>
      </c>
      <c r="N450" s="263">
        <v>5062</v>
      </c>
      <c r="O450" s="263">
        <v>5192</v>
      </c>
      <c r="P450" s="263">
        <v>4581</v>
      </c>
      <c r="Q450" s="263">
        <v>5352</v>
      </c>
      <c r="R450" s="89">
        <v>5927</v>
      </c>
      <c r="S450" s="265">
        <v>6197</v>
      </c>
      <c r="T450" s="265">
        <v>5771</v>
      </c>
      <c r="U450" s="265">
        <v>8153</v>
      </c>
      <c r="V450" s="265">
        <v>15676</v>
      </c>
    </row>
    <row r="451" spans="1:22" ht="12.75">
      <c r="A451" s="17" t="s">
        <v>1596</v>
      </c>
      <c r="F451" s="263">
        <v>539</v>
      </c>
      <c r="G451" s="263">
        <v>919</v>
      </c>
      <c r="H451" s="263">
        <v>731</v>
      </c>
      <c r="I451" s="264">
        <v>747</v>
      </c>
      <c r="J451" s="263">
        <v>2124</v>
      </c>
      <c r="K451" s="263">
        <v>2616</v>
      </c>
      <c r="L451" s="263">
        <v>3269</v>
      </c>
      <c r="M451" s="263">
        <v>2986</v>
      </c>
      <c r="N451" s="263">
        <v>2781</v>
      </c>
      <c r="O451" s="263">
        <v>3632</v>
      </c>
      <c r="P451" s="263">
        <v>2388</v>
      </c>
      <c r="Q451" s="263">
        <v>3412</v>
      </c>
      <c r="R451" s="89">
        <v>5165</v>
      </c>
      <c r="S451" s="265">
        <v>5758</v>
      </c>
      <c r="T451" s="265">
        <v>4361</v>
      </c>
      <c r="U451" s="265">
        <v>4681</v>
      </c>
      <c r="V451" s="265">
        <v>5917</v>
      </c>
    </row>
    <row r="452" spans="1:22" ht="12.75">
      <c r="A452" s="17" t="s">
        <v>1597</v>
      </c>
      <c r="F452" s="263">
        <v>204</v>
      </c>
      <c r="G452" s="263">
        <v>503</v>
      </c>
      <c r="H452" s="263">
        <v>500</v>
      </c>
      <c r="I452" s="264">
        <v>440</v>
      </c>
      <c r="J452" s="263">
        <v>1086</v>
      </c>
      <c r="K452" s="263">
        <v>1822</v>
      </c>
      <c r="L452" s="263">
        <v>1822</v>
      </c>
      <c r="M452" s="263">
        <v>1500</v>
      </c>
      <c r="N452" s="263">
        <v>1941</v>
      </c>
      <c r="O452" s="263">
        <v>2514</v>
      </c>
      <c r="P452" s="263">
        <v>2560</v>
      </c>
      <c r="Q452" s="263">
        <v>2805</v>
      </c>
      <c r="R452" s="89">
        <v>4398</v>
      </c>
      <c r="S452" s="265">
        <v>4835</v>
      </c>
      <c r="T452" s="265">
        <v>3812</v>
      </c>
      <c r="U452" s="265">
        <v>3395</v>
      </c>
      <c r="V452" s="265">
        <v>4986</v>
      </c>
    </row>
    <row r="453" spans="1:22" ht="12.75">
      <c r="A453" s="17" t="s">
        <v>1598</v>
      </c>
      <c r="F453" s="263">
        <v>372</v>
      </c>
      <c r="G453" s="263">
        <v>899</v>
      </c>
      <c r="H453" s="263">
        <v>951</v>
      </c>
      <c r="I453" s="264">
        <v>922</v>
      </c>
      <c r="J453" s="263">
        <v>2297</v>
      </c>
      <c r="K453" s="263">
        <v>3365</v>
      </c>
      <c r="L453" s="263">
        <v>3487</v>
      </c>
      <c r="M453" s="263">
        <v>2825</v>
      </c>
      <c r="N453" s="263">
        <v>2824</v>
      </c>
      <c r="O453" s="263">
        <v>3704</v>
      </c>
      <c r="P453" s="263">
        <v>3216</v>
      </c>
      <c r="Q453" s="263">
        <v>3425</v>
      </c>
      <c r="R453" s="89">
        <v>5127</v>
      </c>
      <c r="S453" s="265">
        <v>6827</v>
      </c>
      <c r="T453" s="265">
        <v>5581</v>
      </c>
      <c r="U453" s="265">
        <v>5581</v>
      </c>
      <c r="V453" s="265">
        <v>6991</v>
      </c>
    </row>
    <row r="454" spans="1:22" ht="12.75">
      <c r="A454" s="17" t="s">
        <v>1599</v>
      </c>
      <c r="F454" s="263">
        <v>256</v>
      </c>
      <c r="G454" s="263">
        <v>524</v>
      </c>
      <c r="H454" s="263">
        <v>513</v>
      </c>
      <c r="I454" s="264">
        <v>499</v>
      </c>
      <c r="J454" s="263">
        <v>1011</v>
      </c>
      <c r="K454" s="263">
        <v>1637</v>
      </c>
      <c r="L454" s="263">
        <v>1703</v>
      </c>
      <c r="M454" s="263">
        <v>1509</v>
      </c>
      <c r="N454" s="263">
        <v>1666</v>
      </c>
      <c r="O454" s="263">
        <v>2444</v>
      </c>
      <c r="P454" s="263">
        <v>2488</v>
      </c>
      <c r="Q454" s="263">
        <v>2517</v>
      </c>
      <c r="R454" s="89">
        <v>2987</v>
      </c>
      <c r="S454" s="265">
        <v>3798</v>
      </c>
      <c r="T454" s="265">
        <v>3957</v>
      </c>
      <c r="U454" s="265">
        <v>3596</v>
      </c>
      <c r="V454" s="265">
        <v>4495</v>
      </c>
    </row>
    <row r="455" spans="1:22" ht="12.75">
      <c r="A455" s="12" t="s">
        <v>1164</v>
      </c>
      <c r="F455" s="263">
        <v>830</v>
      </c>
      <c r="G455" s="263">
        <v>792</v>
      </c>
      <c r="H455" s="263">
        <v>784</v>
      </c>
      <c r="I455" s="264">
        <v>1207</v>
      </c>
      <c r="J455" s="263">
        <v>3015</v>
      </c>
      <c r="K455" s="263">
        <v>2882</v>
      </c>
      <c r="L455" s="263">
        <v>3850</v>
      </c>
      <c r="M455" s="263">
        <v>4796</v>
      </c>
      <c r="N455" s="263">
        <v>4861</v>
      </c>
      <c r="O455" s="263">
        <v>6028</v>
      </c>
      <c r="P455" s="263">
        <v>5672</v>
      </c>
      <c r="Q455" s="263">
        <v>4957</v>
      </c>
      <c r="R455" s="89">
        <v>9342</v>
      </c>
      <c r="S455" s="265">
        <v>9699</v>
      </c>
      <c r="T455" s="265">
        <v>8321</v>
      </c>
      <c r="U455" s="265">
        <v>10605</v>
      </c>
      <c r="V455" s="265">
        <v>11364</v>
      </c>
    </row>
    <row r="456" spans="1:22" ht="12.75">
      <c r="A456" s="12" t="s">
        <v>1600</v>
      </c>
      <c r="F456" s="263">
        <v>143</v>
      </c>
      <c r="G456" s="263">
        <v>189</v>
      </c>
      <c r="H456" s="263">
        <v>196</v>
      </c>
      <c r="I456" s="264">
        <v>291</v>
      </c>
      <c r="J456" s="263">
        <v>358</v>
      </c>
      <c r="K456" s="263">
        <v>509</v>
      </c>
      <c r="L456" s="263">
        <v>655</v>
      </c>
      <c r="M456" s="263">
        <v>747</v>
      </c>
      <c r="N456" s="263">
        <v>854</v>
      </c>
      <c r="O456" s="263">
        <v>847</v>
      </c>
      <c r="P456" s="263">
        <v>965</v>
      </c>
      <c r="Q456" s="263">
        <v>1165</v>
      </c>
      <c r="R456" s="89">
        <v>1071</v>
      </c>
      <c r="S456" s="265">
        <v>1163</v>
      </c>
      <c r="T456" s="265">
        <v>1242</v>
      </c>
      <c r="U456" s="265">
        <v>1636</v>
      </c>
      <c r="V456" s="265">
        <v>1602</v>
      </c>
    </row>
    <row r="457" spans="1:22" ht="12.75">
      <c r="A457" s="12" t="s">
        <v>1165</v>
      </c>
      <c r="F457" s="263">
        <v>1209</v>
      </c>
      <c r="G457" s="263">
        <v>1304</v>
      </c>
      <c r="H457" s="263">
        <v>1305</v>
      </c>
      <c r="I457" s="264">
        <v>1504</v>
      </c>
      <c r="J457" s="263">
        <v>3507</v>
      </c>
      <c r="K457" s="263">
        <v>7018</v>
      </c>
      <c r="L457" s="263">
        <v>7214</v>
      </c>
      <c r="M457" s="263">
        <v>6005</v>
      </c>
      <c r="N457" s="263">
        <v>6246</v>
      </c>
      <c r="O457" s="263">
        <v>8067</v>
      </c>
      <c r="P457" s="263">
        <v>7537</v>
      </c>
      <c r="Q457" s="263">
        <v>9100</v>
      </c>
      <c r="R457" s="89">
        <v>9513</v>
      </c>
      <c r="S457" s="265">
        <v>11241</v>
      </c>
      <c r="T457" s="265">
        <v>16346</v>
      </c>
      <c r="U457" s="265">
        <v>13807</v>
      </c>
      <c r="V457" s="265">
        <v>19018</v>
      </c>
    </row>
    <row r="458" spans="1:22" ht="12.75">
      <c r="A458" s="12" t="s">
        <v>360</v>
      </c>
      <c r="F458" s="263">
        <v>864</v>
      </c>
      <c r="G458" s="263">
        <v>963</v>
      </c>
      <c r="H458" s="263">
        <v>1017</v>
      </c>
      <c r="I458" s="264">
        <v>1225</v>
      </c>
      <c r="J458" s="263">
        <v>3714</v>
      </c>
      <c r="K458" s="263">
        <v>3710</v>
      </c>
      <c r="L458" s="263">
        <v>3676</v>
      </c>
      <c r="M458" s="263">
        <v>4648</v>
      </c>
      <c r="N458" s="263">
        <v>5377</v>
      </c>
      <c r="O458" s="263">
        <v>4708</v>
      </c>
      <c r="P458" s="263">
        <v>5234</v>
      </c>
      <c r="Q458" s="263">
        <v>5568</v>
      </c>
      <c r="R458" s="89">
        <v>6346</v>
      </c>
      <c r="S458" s="265">
        <v>8203</v>
      </c>
      <c r="T458" s="265">
        <v>8310</v>
      </c>
      <c r="U458" s="265">
        <v>9501</v>
      </c>
      <c r="V458" s="265">
        <v>10308</v>
      </c>
    </row>
    <row r="459" spans="1:22" ht="12.75">
      <c r="A459" s="12" t="s">
        <v>1166</v>
      </c>
      <c r="F459" s="263">
        <v>1439</v>
      </c>
      <c r="G459" s="263">
        <v>2057</v>
      </c>
      <c r="H459" s="263">
        <v>2154</v>
      </c>
      <c r="I459" s="264">
        <v>2375</v>
      </c>
      <c r="J459" s="263">
        <v>6331</v>
      </c>
      <c r="K459" s="263">
        <v>6764</v>
      </c>
      <c r="L459" s="263">
        <v>8913</v>
      </c>
      <c r="M459" s="263">
        <v>10441</v>
      </c>
      <c r="N459" s="263">
        <v>13593</v>
      </c>
      <c r="O459" s="263">
        <v>14156</v>
      </c>
      <c r="P459" s="263">
        <v>15788</v>
      </c>
      <c r="Q459" s="263">
        <v>16888</v>
      </c>
      <c r="R459" s="89">
        <v>21162</v>
      </c>
      <c r="S459" s="265">
        <v>26635</v>
      </c>
      <c r="T459" s="265">
        <v>22516</v>
      </c>
      <c r="U459" s="265">
        <v>26546</v>
      </c>
      <c r="V459" s="265">
        <v>28692</v>
      </c>
    </row>
    <row r="460" spans="1:22" ht="12.75">
      <c r="A460" s="17" t="s">
        <v>1601</v>
      </c>
      <c r="F460" s="263">
        <v>1648</v>
      </c>
      <c r="G460" s="263">
        <v>3968</v>
      </c>
      <c r="H460" s="263">
        <v>3622</v>
      </c>
      <c r="I460" s="264">
        <v>3239</v>
      </c>
      <c r="J460" s="263">
        <v>10324</v>
      </c>
      <c r="K460" s="263">
        <v>12595</v>
      </c>
      <c r="L460" s="263">
        <v>14282</v>
      </c>
      <c r="M460" s="263">
        <v>15604</v>
      </c>
      <c r="N460" s="263">
        <v>19032</v>
      </c>
      <c r="O460" s="263">
        <v>23762</v>
      </c>
      <c r="P460" s="263">
        <v>25902</v>
      </c>
      <c r="Q460" s="263">
        <v>28740</v>
      </c>
      <c r="R460" s="89">
        <v>38909</v>
      </c>
      <c r="S460" s="265">
        <v>44050</v>
      </c>
      <c r="T460" s="265">
        <v>48485</v>
      </c>
      <c r="U460" s="265">
        <v>52599</v>
      </c>
      <c r="V460" s="265">
        <v>46982</v>
      </c>
    </row>
    <row r="461" spans="1:22" ht="12.75">
      <c r="A461" s="17" t="s">
        <v>1602</v>
      </c>
      <c r="F461" s="263">
        <v>3374</v>
      </c>
      <c r="G461" s="263">
        <v>4693</v>
      </c>
      <c r="H461" s="263">
        <v>5430</v>
      </c>
      <c r="I461" s="264">
        <v>5066</v>
      </c>
      <c r="J461" s="263">
        <v>10469</v>
      </c>
      <c r="K461" s="263">
        <v>12436</v>
      </c>
      <c r="L461" s="263">
        <v>16090</v>
      </c>
      <c r="M461" s="263">
        <v>18628</v>
      </c>
      <c r="N461" s="263">
        <v>22465</v>
      </c>
      <c r="O461" s="263">
        <v>24321</v>
      </c>
      <c r="P461" s="263">
        <v>26972</v>
      </c>
      <c r="Q461" s="263">
        <v>31383</v>
      </c>
      <c r="R461" s="89">
        <v>36857</v>
      </c>
      <c r="S461" s="265">
        <v>46893</v>
      </c>
      <c r="T461" s="265">
        <v>51863</v>
      </c>
      <c r="U461" s="265">
        <v>58163</v>
      </c>
      <c r="V461" s="265">
        <v>53907</v>
      </c>
    </row>
    <row r="462" spans="1:22" ht="12.75">
      <c r="A462" s="17" t="s">
        <v>362</v>
      </c>
      <c r="F462" s="263">
        <v>818</v>
      </c>
      <c r="G462" s="263">
        <v>926</v>
      </c>
      <c r="H462" s="263">
        <v>940</v>
      </c>
      <c r="I462" s="264">
        <v>1525</v>
      </c>
      <c r="J462" s="263">
        <v>5161</v>
      </c>
      <c r="K462" s="263">
        <v>3878</v>
      </c>
      <c r="L462" s="263">
        <v>3935</v>
      </c>
      <c r="M462" s="263">
        <v>4398</v>
      </c>
      <c r="N462" s="263">
        <v>5459</v>
      </c>
      <c r="O462" s="263">
        <v>5479</v>
      </c>
      <c r="P462" s="263">
        <v>4873</v>
      </c>
      <c r="Q462" s="263">
        <v>7555</v>
      </c>
      <c r="R462" s="89">
        <v>8357</v>
      </c>
      <c r="S462" s="265">
        <v>6700</v>
      </c>
      <c r="T462" s="265">
        <v>6192</v>
      </c>
      <c r="U462" s="265">
        <v>9719</v>
      </c>
      <c r="V462" s="265">
        <v>9101</v>
      </c>
    </row>
    <row r="463" spans="1:22" ht="12.75">
      <c r="A463" s="17" t="s">
        <v>1603</v>
      </c>
      <c r="F463" s="263">
        <v>928</v>
      </c>
      <c r="G463" s="263">
        <v>1049</v>
      </c>
      <c r="H463" s="263">
        <v>1007</v>
      </c>
      <c r="I463" s="264">
        <v>1409</v>
      </c>
      <c r="J463" s="263">
        <v>2988</v>
      </c>
      <c r="K463" s="263">
        <v>2598</v>
      </c>
      <c r="L463" s="263">
        <v>3540</v>
      </c>
      <c r="M463" s="263">
        <v>4627</v>
      </c>
      <c r="N463" s="263">
        <v>5295</v>
      </c>
      <c r="O463" s="263">
        <v>3943</v>
      </c>
      <c r="P463" s="263">
        <v>5404</v>
      </c>
      <c r="Q463" s="263">
        <v>5280</v>
      </c>
      <c r="R463" s="89">
        <v>6925</v>
      </c>
      <c r="S463" s="265">
        <v>7971</v>
      </c>
      <c r="T463" s="265">
        <v>6912</v>
      </c>
      <c r="U463" s="265">
        <v>11029</v>
      </c>
      <c r="V463" s="265">
        <v>10842</v>
      </c>
    </row>
    <row r="464" spans="1:22" ht="12.75">
      <c r="A464" s="17" t="s">
        <v>1604</v>
      </c>
      <c r="F464" s="263">
        <v>1019</v>
      </c>
      <c r="G464" s="263">
        <v>1150</v>
      </c>
      <c r="H464" s="263">
        <v>1150</v>
      </c>
      <c r="I464" s="264">
        <v>1456</v>
      </c>
      <c r="J464" s="263">
        <v>3883</v>
      </c>
      <c r="K464" s="263">
        <v>3857</v>
      </c>
      <c r="L464" s="263">
        <v>4161</v>
      </c>
      <c r="M464" s="263">
        <v>5548</v>
      </c>
      <c r="N464" s="263">
        <v>6578</v>
      </c>
      <c r="O464" s="263">
        <v>8541</v>
      </c>
      <c r="P464" s="263">
        <v>6887</v>
      </c>
      <c r="Q464" s="263">
        <v>7343</v>
      </c>
      <c r="R464" s="89">
        <v>7613</v>
      </c>
      <c r="S464" s="265">
        <v>9527</v>
      </c>
      <c r="T464" s="265">
        <v>10189</v>
      </c>
      <c r="U464" s="265">
        <v>11309</v>
      </c>
      <c r="V464" s="265">
        <v>12232</v>
      </c>
    </row>
    <row r="465" spans="1:22" ht="12.75">
      <c r="A465" s="17" t="s">
        <v>1605</v>
      </c>
      <c r="F465" s="263">
        <v>937</v>
      </c>
      <c r="G465" s="263">
        <v>1006</v>
      </c>
      <c r="H465" s="263">
        <v>1071</v>
      </c>
      <c r="I465" s="264">
        <v>1339</v>
      </c>
      <c r="J465" s="263">
        <v>3453</v>
      </c>
      <c r="K465" s="263">
        <v>3513</v>
      </c>
      <c r="L465" s="263">
        <v>3499</v>
      </c>
      <c r="M465" s="263">
        <v>4918</v>
      </c>
      <c r="N465" s="263">
        <v>6216</v>
      </c>
      <c r="O465" s="263">
        <v>5217</v>
      </c>
      <c r="P465" s="263">
        <v>5975</v>
      </c>
      <c r="Q465" s="263">
        <v>6446</v>
      </c>
      <c r="R465" s="89">
        <v>6441</v>
      </c>
      <c r="S465" s="265">
        <v>8287</v>
      </c>
      <c r="T465" s="265">
        <v>8232</v>
      </c>
      <c r="U465" s="265">
        <v>8298</v>
      </c>
      <c r="V465" s="265">
        <v>11225</v>
      </c>
    </row>
    <row r="466" spans="1:22" ht="12.75">
      <c r="A466" s="12" t="s">
        <v>1168</v>
      </c>
      <c r="F466" s="263">
        <v>971</v>
      </c>
      <c r="G466" s="263">
        <v>1230</v>
      </c>
      <c r="H466" s="263">
        <v>1412</v>
      </c>
      <c r="I466" s="264">
        <v>1731</v>
      </c>
      <c r="J466" s="263">
        <v>3993</v>
      </c>
      <c r="K466" s="263">
        <v>4487</v>
      </c>
      <c r="L466" s="263">
        <v>6082</v>
      </c>
      <c r="M466" s="263">
        <v>7482</v>
      </c>
      <c r="N466" s="263">
        <v>6462</v>
      </c>
      <c r="O466" s="263">
        <v>15016</v>
      </c>
      <c r="P466" s="263">
        <v>10521</v>
      </c>
      <c r="Q466" s="263">
        <v>23130</v>
      </c>
      <c r="R466" s="89">
        <v>22067</v>
      </c>
      <c r="S466" s="265">
        <v>21189</v>
      </c>
      <c r="T466" s="265">
        <v>21831</v>
      </c>
      <c r="U466" s="265">
        <v>25596</v>
      </c>
      <c r="V466" s="265">
        <v>31053</v>
      </c>
    </row>
    <row r="467" spans="1:22" ht="12.75">
      <c r="A467" s="12" t="s">
        <v>262</v>
      </c>
      <c r="F467" s="263">
        <v>678</v>
      </c>
      <c r="G467" s="263">
        <v>688</v>
      </c>
      <c r="H467" s="263">
        <v>755</v>
      </c>
      <c r="I467" s="264">
        <v>1235</v>
      </c>
      <c r="J467" s="263">
        <v>5765</v>
      </c>
      <c r="K467" s="263">
        <v>5181</v>
      </c>
      <c r="L467" s="263">
        <v>6161</v>
      </c>
      <c r="M467" s="263">
        <v>7793</v>
      </c>
      <c r="N467" s="263">
        <v>6690</v>
      </c>
      <c r="O467" s="263">
        <v>8148</v>
      </c>
      <c r="P467" s="263">
        <v>8418</v>
      </c>
      <c r="Q467" s="263">
        <v>13805</v>
      </c>
      <c r="R467" s="89">
        <v>12396</v>
      </c>
      <c r="S467" s="265">
        <v>15752</v>
      </c>
      <c r="T467" s="265">
        <v>18799</v>
      </c>
      <c r="U467" s="265">
        <v>18004</v>
      </c>
      <c r="V467" s="265">
        <v>19111</v>
      </c>
    </row>
    <row r="468" spans="1:22" ht="12.75">
      <c r="A468" s="12" t="s">
        <v>1170</v>
      </c>
      <c r="F468" s="263">
        <v>2972</v>
      </c>
      <c r="G468" s="263">
        <v>4354</v>
      </c>
      <c r="H468" s="263">
        <v>4612</v>
      </c>
      <c r="I468" s="264">
        <v>4567</v>
      </c>
      <c r="J468" s="263">
        <v>10833</v>
      </c>
      <c r="K468" s="263">
        <v>12622</v>
      </c>
      <c r="L468" s="263">
        <v>13363</v>
      </c>
      <c r="M468" s="263">
        <v>14722</v>
      </c>
      <c r="N468" s="263">
        <v>17531</v>
      </c>
      <c r="O468" s="263">
        <v>18923</v>
      </c>
      <c r="P468" s="263">
        <v>22379</v>
      </c>
      <c r="Q468" s="263">
        <v>30265</v>
      </c>
      <c r="R468" s="89">
        <v>49117</v>
      </c>
      <c r="S468" s="106">
        <v>49968</v>
      </c>
      <c r="T468" s="265">
        <v>51837</v>
      </c>
      <c r="U468" s="265">
        <v>57469</v>
      </c>
      <c r="V468" s="265">
        <v>70562</v>
      </c>
    </row>
    <row r="469" spans="1:22" ht="12.75">
      <c r="A469" s="17" t="s">
        <v>1606</v>
      </c>
      <c r="F469" s="263">
        <v>839</v>
      </c>
      <c r="G469" s="263">
        <v>1158</v>
      </c>
      <c r="H469" s="263">
        <v>1352</v>
      </c>
      <c r="I469" s="264">
        <v>1643</v>
      </c>
      <c r="J469" s="263">
        <v>2658</v>
      </c>
      <c r="K469" s="263">
        <v>4232</v>
      </c>
      <c r="L469" s="263">
        <v>5146</v>
      </c>
      <c r="M469" s="263">
        <v>5148</v>
      </c>
      <c r="N469" s="263">
        <v>6860</v>
      </c>
      <c r="O469" s="263">
        <v>7232</v>
      </c>
      <c r="P469" s="263">
        <v>9043</v>
      </c>
      <c r="Q469" s="263">
        <v>11764</v>
      </c>
      <c r="R469" s="89">
        <v>14043</v>
      </c>
      <c r="S469" s="106">
        <v>14987</v>
      </c>
      <c r="T469" s="265">
        <v>14039</v>
      </c>
      <c r="U469" s="265">
        <v>15365</v>
      </c>
      <c r="V469" s="265">
        <v>14919</v>
      </c>
    </row>
    <row r="470" spans="1:22" ht="25.5">
      <c r="A470" s="12" t="s">
        <v>1171</v>
      </c>
      <c r="F470" s="263">
        <v>215</v>
      </c>
      <c r="G470" s="263">
        <v>352</v>
      </c>
      <c r="H470" s="263">
        <v>279</v>
      </c>
      <c r="I470" s="264">
        <v>400</v>
      </c>
      <c r="J470" s="263">
        <v>680</v>
      </c>
      <c r="K470" s="263">
        <v>901</v>
      </c>
      <c r="L470" s="263">
        <v>1038</v>
      </c>
      <c r="M470" s="263">
        <v>1213</v>
      </c>
      <c r="N470" s="263">
        <v>1221</v>
      </c>
      <c r="O470" s="263">
        <v>1204</v>
      </c>
      <c r="P470" s="263">
        <v>1168</v>
      </c>
      <c r="Q470" s="263">
        <v>2246</v>
      </c>
      <c r="R470" s="89">
        <v>3101</v>
      </c>
      <c r="S470" s="106">
        <v>3170</v>
      </c>
      <c r="T470" s="265">
        <v>3356</v>
      </c>
      <c r="U470" s="265">
        <v>2331</v>
      </c>
      <c r="V470" s="265">
        <v>2752</v>
      </c>
    </row>
    <row r="471" spans="1:22" ht="12.75">
      <c r="A471" s="12" t="s">
        <v>1607</v>
      </c>
      <c r="F471" s="263">
        <v>3015</v>
      </c>
      <c r="G471" s="263">
        <v>4073</v>
      </c>
      <c r="H471" s="263">
        <v>5029</v>
      </c>
      <c r="I471" s="264">
        <v>6296</v>
      </c>
      <c r="J471" s="263">
        <v>14950</v>
      </c>
      <c r="K471" s="263">
        <v>18437</v>
      </c>
      <c r="L471" s="263">
        <v>25680</v>
      </c>
      <c r="M471" s="263">
        <v>27332</v>
      </c>
      <c r="N471" s="263">
        <v>27205</v>
      </c>
      <c r="O471" s="263">
        <v>33829</v>
      </c>
      <c r="P471" s="263">
        <v>41304</v>
      </c>
      <c r="Q471" s="263">
        <v>42700</v>
      </c>
      <c r="R471" s="89">
        <v>44348</v>
      </c>
      <c r="S471" s="265">
        <v>48927</v>
      </c>
      <c r="T471" s="265">
        <v>57433</v>
      </c>
      <c r="U471" s="265">
        <v>56720</v>
      </c>
      <c r="V471" s="265">
        <v>62004</v>
      </c>
    </row>
    <row r="472" spans="1:22" ht="12.75">
      <c r="A472" s="17" t="s">
        <v>1173</v>
      </c>
      <c r="F472" s="263">
        <v>2446</v>
      </c>
      <c r="G472" s="263">
        <v>3287</v>
      </c>
      <c r="H472" s="263">
        <v>3972</v>
      </c>
      <c r="I472" s="264">
        <v>4933</v>
      </c>
      <c r="J472" s="263">
        <v>11729</v>
      </c>
      <c r="K472" s="263">
        <v>14142</v>
      </c>
      <c r="L472" s="263">
        <v>19775</v>
      </c>
      <c r="M472" s="263">
        <v>26017</v>
      </c>
      <c r="N472" s="263">
        <v>22126</v>
      </c>
      <c r="O472" s="263">
        <v>25803</v>
      </c>
      <c r="P472" s="263">
        <v>34003</v>
      </c>
      <c r="Q472" s="263">
        <v>39235</v>
      </c>
      <c r="R472" s="89">
        <v>41762</v>
      </c>
      <c r="S472" s="266">
        <v>45641</v>
      </c>
      <c r="T472" s="265">
        <v>54371</v>
      </c>
      <c r="U472" s="265">
        <v>55951</v>
      </c>
      <c r="V472" s="265">
        <v>64989</v>
      </c>
    </row>
    <row r="473" spans="1:22" ht="12.75">
      <c r="A473" s="17" t="s">
        <v>1174</v>
      </c>
      <c r="F473" s="263">
        <v>1397</v>
      </c>
      <c r="G473" s="263">
        <v>2207</v>
      </c>
      <c r="H473" s="263">
        <v>2867</v>
      </c>
      <c r="I473" s="264">
        <v>3675</v>
      </c>
      <c r="J473" s="263">
        <v>8672</v>
      </c>
      <c r="K473" s="263">
        <v>12009</v>
      </c>
      <c r="L473" s="263">
        <v>16720</v>
      </c>
      <c r="M473" s="263">
        <v>19858</v>
      </c>
      <c r="N473" s="263">
        <v>25301</v>
      </c>
      <c r="O473" s="263">
        <v>21741</v>
      </c>
      <c r="P473" s="263">
        <v>29199</v>
      </c>
      <c r="Q473" s="263">
        <v>30356</v>
      </c>
      <c r="R473" s="89">
        <v>33647</v>
      </c>
      <c r="S473" s="91">
        <v>37571</v>
      </c>
      <c r="T473" s="265">
        <v>42043</v>
      </c>
      <c r="U473" s="265">
        <v>45174</v>
      </c>
      <c r="V473" s="265">
        <v>50902</v>
      </c>
    </row>
    <row r="474" spans="1:22" ht="12.75">
      <c r="A474" s="17" t="s">
        <v>1175</v>
      </c>
      <c r="F474" s="263">
        <v>4235</v>
      </c>
      <c r="G474" s="263">
        <v>5674</v>
      </c>
      <c r="H474" s="263">
        <v>7272</v>
      </c>
      <c r="I474" s="264">
        <v>8769</v>
      </c>
      <c r="J474" s="263">
        <v>16247</v>
      </c>
      <c r="K474" s="263">
        <v>20152</v>
      </c>
      <c r="L474" s="263">
        <v>31310</v>
      </c>
      <c r="M474" s="263">
        <v>33117</v>
      </c>
      <c r="N474" s="263">
        <v>30842</v>
      </c>
      <c r="O474" s="263">
        <v>39123</v>
      </c>
      <c r="P474" s="263">
        <v>50420</v>
      </c>
      <c r="Q474" s="263">
        <v>51821</v>
      </c>
      <c r="R474" s="89">
        <v>49051</v>
      </c>
      <c r="S474" s="91">
        <v>60988</v>
      </c>
      <c r="T474" s="265">
        <v>69263</v>
      </c>
      <c r="U474" s="265">
        <v>69748</v>
      </c>
      <c r="V474" s="265">
        <v>76386</v>
      </c>
    </row>
    <row r="475" spans="1:22" ht="15.75" customHeight="1">
      <c r="A475" s="17" t="s">
        <v>1411</v>
      </c>
      <c r="F475" s="263">
        <v>3984</v>
      </c>
      <c r="G475" s="263">
        <v>5636</v>
      </c>
      <c r="H475" s="263">
        <v>7111</v>
      </c>
      <c r="I475" s="264">
        <v>8694</v>
      </c>
      <c r="J475" s="263">
        <v>16507</v>
      </c>
      <c r="K475" s="263">
        <v>20481</v>
      </c>
      <c r="L475" s="263">
        <v>26868</v>
      </c>
      <c r="M475" s="263">
        <v>25710</v>
      </c>
      <c r="N475" s="263">
        <v>28613</v>
      </c>
      <c r="O475" s="263">
        <v>35897</v>
      </c>
      <c r="P475" s="263">
        <v>40813</v>
      </c>
      <c r="Q475" s="263">
        <v>39822</v>
      </c>
      <c r="R475" s="89">
        <v>43350</v>
      </c>
      <c r="S475" s="91">
        <v>45075</v>
      </c>
      <c r="T475" s="265">
        <v>54230</v>
      </c>
      <c r="U475" s="265">
        <v>52966</v>
      </c>
      <c r="V475" s="265">
        <v>54547</v>
      </c>
    </row>
    <row r="476" spans="1:22" ht="25.5">
      <c r="A476" s="12" t="s">
        <v>1412</v>
      </c>
      <c r="F476" s="263">
        <v>757</v>
      </c>
      <c r="G476" s="263">
        <v>942</v>
      </c>
      <c r="H476" s="263">
        <v>1110</v>
      </c>
      <c r="I476" s="263">
        <v>1272</v>
      </c>
      <c r="J476" s="263">
        <v>3054</v>
      </c>
      <c r="K476" s="263">
        <v>3633</v>
      </c>
      <c r="L476" s="263">
        <v>4436</v>
      </c>
      <c r="M476" s="263">
        <v>4328</v>
      </c>
      <c r="N476" s="263">
        <v>4890</v>
      </c>
      <c r="O476" s="263">
        <v>5818</v>
      </c>
      <c r="P476" s="263">
        <v>6680</v>
      </c>
      <c r="Q476" s="263">
        <v>7214</v>
      </c>
      <c r="R476" s="89">
        <v>8409</v>
      </c>
      <c r="S476" s="91">
        <v>11016</v>
      </c>
      <c r="T476" s="265">
        <v>10410</v>
      </c>
      <c r="U476" s="265">
        <v>12370</v>
      </c>
      <c r="V476" s="265">
        <v>14135</v>
      </c>
    </row>
    <row r="477" spans="1:22" ht="12.75">
      <c r="A477" s="12" t="s">
        <v>1155</v>
      </c>
      <c r="F477" s="263">
        <v>255</v>
      </c>
      <c r="G477" s="263">
        <v>375</v>
      </c>
      <c r="H477" s="263">
        <v>408</v>
      </c>
      <c r="I477" s="263">
        <v>445</v>
      </c>
      <c r="J477" s="263">
        <v>858</v>
      </c>
      <c r="K477" s="263">
        <v>978</v>
      </c>
      <c r="L477" s="263">
        <v>1233</v>
      </c>
      <c r="M477" s="263">
        <v>1287</v>
      </c>
      <c r="N477" s="263">
        <v>1331</v>
      </c>
      <c r="O477" s="263">
        <v>1660</v>
      </c>
      <c r="P477" s="263">
        <v>1712</v>
      </c>
      <c r="Q477" s="263">
        <v>1651</v>
      </c>
      <c r="R477" s="89">
        <v>1974</v>
      </c>
      <c r="S477" s="91">
        <v>2471</v>
      </c>
      <c r="T477" s="265">
        <v>2375</v>
      </c>
      <c r="U477" s="265">
        <v>2341</v>
      </c>
      <c r="V477" s="265">
        <v>2537</v>
      </c>
    </row>
    <row r="478" spans="1:22" ht="12.75">
      <c r="A478" s="12" t="s">
        <v>1414</v>
      </c>
      <c r="F478" s="263">
        <v>3747</v>
      </c>
      <c r="G478" s="263">
        <v>3976</v>
      </c>
      <c r="H478" s="263">
        <v>4326</v>
      </c>
      <c r="I478" s="263">
        <v>5170</v>
      </c>
      <c r="J478" s="263">
        <v>16847</v>
      </c>
      <c r="K478" s="263">
        <v>24307</v>
      </c>
      <c r="L478" s="263">
        <v>28418</v>
      </c>
      <c r="M478" s="263">
        <v>28868</v>
      </c>
      <c r="N478" s="263">
        <v>30594</v>
      </c>
      <c r="O478" s="263">
        <v>31829</v>
      </c>
      <c r="P478" s="263">
        <v>24480</v>
      </c>
      <c r="Q478" s="263">
        <v>24427</v>
      </c>
      <c r="R478" s="89">
        <v>24279</v>
      </c>
      <c r="S478" s="91">
        <v>30954</v>
      </c>
      <c r="T478" s="265">
        <v>30156</v>
      </c>
      <c r="U478" s="265">
        <v>29485</v>
      </c>
      <c r="V478" s="265">
        <v>51169</v>
      </c>
    </row>
    <row r="479" spans="1:22" ht="54">
      <c r="A479" s="267" t="s">
        <v>1460</v>
      </c>
      <c r="C479" s="19">
        <v>16.1</v>
      </c>
      <c r="D479" s="19">
        <v>11.6</v>
      </c>
      <c r="E479" s="19">
        <v>3.2</v>
      </c>
      <c r="F479" s="19">
        <v>2.5</v>
      </c>
      <c r="G479" s="19">
        <v>137.2</v>
      </c>
      <c r="H479" s="28">
        <v>105</v>
      </c>
      <c r="I479" s="19">
        <v>112.1</v>
      </c>
      <c r="J479" s="28">
        <v>146</v>
      </c>
      <c r="K479" s="19">
        <v>135.9</v>
      </c>
      <c r="L479" s="19">
        <v>114.4</v>
      </c>
      <c r="M479" s="19">
        <v>112.6</v>
      </c>
      <c r="N479" s="19">
        <v>110.3</v>
      </c>
      <c r="O479" s="19">
        <v>114.9</v>
      </c>
      <c r="P479" s="19">
        <v>112.1</v>
      </c>
      <c r="Q479" s="19">
        <v>112.4</v>
      </c>
      <c r="R479" s="19">
        <v>117.4</v>
      </c>
      <c r="S479" s="19">
        <v>116.9</v>
      </c>
      <c r="T479" s="19">
        <v>100.1</v>
      </c>
      <c r="U479" s="19">
        <v>109.1</v>
      </c>
      <c r="V479" s="28">
        <v>108</v>
      </c>
    </row>
    <row r="480" spans="1:22" ht="66.75" customHeight="1">
      <c r="A480" s="54" t="s">
        <v>429</v>
      </c>
      <c r="C480" s="19">
        <v>15.6</v>
      </c>
      <c r="D480" s="19">
        <v>11.9</v>
      </c>
      <c r="E480" s="19">
        <v>3.1</v>
      </c>
      <c r="F480" s="19">
        <v>2.4</v>
      </c>
      <c r="G480" s="19">
        <v>141.4</v>
      </c>
      <c r="H480" s="28">
        <v>104</v>
      </c>
      <c r="I480" s="19">
        <v>109.7</v>
      </c>
      <c r="J480" s="19">
        <v>137.3</v>
      </c>
      <c r="K480" s="19">
        <v>140.5</v>
      </c>
      <c r="L480" s="19">
        <v>115.2</v>
      </c>
      <c r="M480" s="19">
        <v>114.7</v>
      </c>
      <c r="N480" s="19">
        <v>110.6</v>
      </c>
      <c r="O480" s="19">
        <v>118.6</v>
      </c>
      <c r="P480" s="19">
        <v>115.8</v>
      </c>
      <c r="Q480" s="19">
        <v>114.9</v>
      </c>
      <c r="R480" s="19">
        <v>121.2</v>
      </c>
      <c r="S480" s="19">
        <v>118.6</v>
      </c>
      <c r="T480" s="19">
        <v>97.6</v>
      </c>
      <c r="U480" s="19">
        <v>109.6</v>
      </c>
      <c r="V480" s="19">
        <v>109.3</v>
      </c>
    </row>
    <row r="481" spans="1:22" ht="63.75">
      <c r="A481" s="54" t="s">
        <v>430</v>
      </c>
      <c r="C481" s="128">
        <v>18.4</v>
      </c>
      <c r="D481" s="128">
        <v>11.3</v>
      </c>
      <c r="E481" s="128">
        <v>3.5</v>
      </c>
      <c r="F481" s="119">
        <v>3</v>
      </c>
      <c r="G481" s="119">
        <v>123.3</v>
      </c>
      <c r="H481" s="119">
        <v>108</v>
      </c>
      <c r="I481" s="119">
        <v>120.7</v>
      </c>
      <c r="J481" s="119">
        <v>166.7</v>
      </c>
      <c r="K481" s="119">
        <v>121.2</v>
      </c>
      <c r="L481" s="119">
        <v>112.6</v>
      </c>
      <c r="M481" s="119">
        <v>108.4</v>
      </c>
      <c r="N481" s="119">
        <v>107.7</v>
      </c>
      <c r="O481" s="119">
        <v>109.6</v>
      </c>
      <c r="P481" s="119">
        <v>108.2</v>
      </c>
      <c r="Q481" s="119">
        <v>107.7</v>
      </c>
      <c r="R481" s="119">
        <v>111.5</v>
      </c>
      <c r="S481" s="128">
        <v>114.8</v>
      </c>
      <c r="T481" s="119">
        <v>102.8</v>
      </c>
      <c r="U481" s="119">
        <v>106.1</v>
      </c>
      <c r="V481" s="119">
        <v>105.6</v>
      </c>
    </row>
    <row r="482" spans="1:20" ht="51">
      <c r="A482" s="9" t="s">
        <v>1609</v>
      </c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9"/>
    </row>
    <row r="483" spans="1:22" ht="15.75">
      <c r="A483" s="9" t="s">
        <v>1610</v>
      </c>
      <c r="B483" s="7"/>
      <c r="C483" s="19">
        <v>35.6</v>
      </c>
      <c r="D483" s="19">
        <v>18.5</v>
      </c>
      <c r="E483" s="19">
        <v>3.5</v>
      </c>
      <c r="F483" s="19">
        <v>2.7</v>
      </c>
      <c r="G483" s="19">
        <v>122.1</v>
      </c>
      <c r="H483" s="19">
        <v>100.9</v>
      </c>
      <c r="I483" s="19">
        <v>116.7</v>
      </c>
      <c r="J483" s="19">
        <v>118.2</v>
      </c>
      <c r="K483" s="19">
        <v>151.5</v>
      </c>
      <c r="L483" s="19">
        <v>138.6</v>
      </c>
      <c r="M483" s="19">
        <v>118.3</v>
      </c>
      <c r="N483" s="19">
        <v>123.5</v>
      </c>
      <c r="O483" s="19">
        <v>109.3</v>
      </c>
      <c r="P483" s="19">
        <v>116.6</v>
      </c>
      <c r="Q483" s="19">
        <v>115.8</v>
      </c>
      <c r="R483" s="19">
        <v>106.8</v>
      </c>
      <c r="S483" s="19">
        <v>132.3</v>
      </c>
      <c r="T483" s="19">
        <v>97.5</v>
      </c>
      <c r="U483" s="19">
        <v>133.1</v>
      </c>
      <c r="V483" s="437">
        <v>107.66</v>
      </c>
    </row>
    <row r="484" spans="1:21" ht="12.75">
      <c r="A484" s="12" t="s">
        <v>1611</v>
      </c>
      <c r="U484" s="77"/>
    </row>
    <row r="485" spans="1:22" ht="12.75">
      <c r="A485" s="17" t="s">
        <v>1612</v>
      </c>
      <c r="C485" s="270">
        <v>37.4</v>
      </c>
      <c r="D485" s="270">
        <v>19.2</v>
      </c>
      <c r="E485" s="270">
        <v>4</v>
      </c>
      <c r="F485" s="270">
        <v>2.4</v>
      </c>
      <c r="G485" s="270">
        <v>129.5</v>
      </c>
      <c r="H485" s="270">
        <v>101.4</v>
      </c>
      <c r="I485" s="270">
        <v>80.6</v>
      </c>
      <c r="J485" s="270">
        <v>109.9</v>
      </c>
      <c r="K485" s="270">
        <v>169.3</v>
      </c>
      <c r="L485" s="270">
        <v>134.4</v>
      </c>
      <c r="M485" s="270">
        <v>119.5</v>
      </c>
      <c r="N485" s="270">
        <v>126.5</v>
      </c>
      <c r="O485" s="270">
        <v>112.6</v>
      </c>
      <c r="P485" s="270">
        <v>113.3</v>
      </c>
      <c r="Q485" s="270">
        <v>108.9</v>
      </c>
      <c r="R485" s="270">
        <v>107.7</v>
      </c>
      <c r="S485" s="270">
        <v>122.1</v>
      </c>
      <c r="T485" s="271">
        <v>110.6</v>
      </c>
      <c r="U485" s="271">
        <v>109.4</v>
      </c>
      <c r="V485" s="438">
        <v>107.46</v>
      </c>
    </row>
    <row r="486" spans="1:22" ht="12.75">
      <c r="A486" s="17" t="s">
        <v>1613</v>
      </c>
      <c r="C486" s="270">
        <v>32.4</v>
      </c>
      <c r="D486" s="270">
        <v>14.6</v>
      </c>
      <c r="E486" s="270">
        <v>3</v>
      </c>
      <c r="F486" s="270">
        <v>2.7</v>
      </c>
      <c r="G486" s="270">
        <v>134.8</v>
      </c>
      <c r="H486" s="270">
        <v>110.4</v>
      </c>
      <c r="I486" s="270">
        <v>114.7</v>
      </c>
      <c r="J486" s="270">
        <v>161.9</v>
      </c>
      <c r="K486" s="270">
        <v>136.6</v>
      </c>
      <c r="L486" s="270">
        <v>113.9</v>
      </c>
      <c r="M486" s="270">
        <v>112.2</v>
      </c>
      <c r="N486" s="270">
        <v>111.2</v>
      </c>
      <c r="O486" s="270">
        <v>115.1</v>
      </c>
      <c r="P486" s="270">
        <v>114.3</v>
      </c>
      <c r="Q486" s="270">
        <v>108.1</v>
      </c>
      <c r="R486" s="270">
        <v>108.8</v>
      </c>
      <c r="S486" s="270">
        <v>118.8</v>
      </c>
      <c r="T486" s="271">
        <v>97.5</v>
      </c>
      <c r="U486" s="271">
        <v>103.7</v>
      </c>
      <c r="V486" s="438">
        <v>110.19</v>
      </c>
    </row>
    <row r="487" spans="1:22" ht="12.75">
      <c r="A487" s="17" t="s">
        <v>1614</v>
      </c>
      <c r="C487" s="270">
        <v>28</v>
      </c>
      <c r="D487" s="270">
        <v>17.5</v>
      </c>
      <c r="E487" s="270">
        <v>3.1</v>
      </c>
      <c r="F487" s="270">
        <v>3.6</v>
      </c>
      <c r="G487" s="270">
        <v>107.8</v>
      </c>
      <c r="H487" s="270">
        <v>97.4</v>
      </c>
      <c r="I487" s="270">
        <v>138.2</v>
      </c>
      <c r="J487" s="270">
        <v>116.6</v>
      </c>
      <c r="K487" s="270">
        <v>137.4</v>
      </c>
      <c r="L487" s="270">
        <v>158.5</v>
      </c>
      <c r="M487" s="270">
        <v>119.2</v>
      </c>
      <c r="N487" s="270">
        <v>124.1</v>
      </c>
      <c r="O487" s="270">
        <v>103.4</v>
      </c>
      <c r="P487" s="270">
        <v>121.5</v>
      </c>
      <c r="Q487" s="270">
        <v>123.7</v>
      </c>
      <c r="R487" s="270">
        <v>106.1</v>
      </c>
      <c r="S487" s="270">
        <v>145.5</v>
      </c>
      <c r="T487" s="271">
        <v>84.3</v>
      </c>
      <c r="U487" s="271">
        <v>156.1</v>
      </c>
      <c r="V487" s="438">
        <v>107.12</v>
      </c>
    </row>
    <row r="488" spans="1:22" ht="12.75">
      <c r="A488" s="17" t="s">
        <v>1615</v>
      </c>
      <c r="C488" s="270">
        <v>56.5</v>
      </c>
      <c r="D488" s="270">
        <v>21.7</v>
      </c>
      <c r="E488" s="270">
        <v>3.2</v>
      </c>
      <c r="F488" s="270">
        <v>1.5</v>
      </c>
      <c r="G488" s="270">
        <v>105.9</v>
      </c>
      <c r="H488" s="270">
        <v>102.6</v>
      </c>
      <c r="I488" s="270">
        <v>325.7</v>
      </c>
      <c r="J488" s="270">
        <v>131.3</v>
      </c>
      <c r="K488" s="270">
        <v>109.3</v>
      </c>
      <c r="L488" s="270">
        <v>110.2</v>
      </c>
      <c r="M488" s="270">
        <v>102.1</v>
      </c>
      <c r="N488" s="270">
        <v>99.6</v>
      </c>
      <c r="O488" s="270">
        <v>106.1</v>
      </c>
      <c r="P488" s="270">
        <v>109.4</v>
      </c>
      <c r="Q488" s="270">
        <v>96.6</v>
      </c>
      <c r="R488" s="270">
        <v>98.6</v>
      </c>
      <c r="S488" s="270">
        <v>106.2</v>
      </c>
      <c r="T488" s="271">
        <v>92.3</v>
      </c>
      <c r="U488" s="271">
        <v>98.9</v>
      </c>
      <c r="V488" s="438">
        <v>109.1</v>
      </c>
    </row>
    <row r="489" spans="1:22" ht="12.75">
      <c r="A489" s="17" t="s">
        <v>1616</v>
      </c>
      <c r="C489" s="270">
        <v>55.6</v>
      </c>
      <c r="D489" s="270">
        <v>5.4</v>
      </c>
      <c r="E489" s="270">
        <v>2.7</v>
      </c>
      <c r="F489" s="270">
        <v>1.9</v>
      </c>
      <c r="G489" s="270">
        <v>129.8</v>
      </c>
      <c r="H489" s="270">
        <v>107</v>
      </c>
      <c r="I489" s="270">
        <v>208.1</v>
      </c>
      <c r="J489" s="270">
        <v>145.6</v>
      </c>
      <c r="K489" s="270">
        <v>119.2</v>
      </c>
      <c r="L489" s="270">
        <v>104.7</v>
      </c>
      <c r="M489" s="270">
        <v>112.9</v>
      </c>
      <c r="N489" s="270">
        <v>110.4</v>
      </c>
      <c r="O489" s="270">
        <v>124.8</v>
      </c>
      <c r="P489" s="270">
        <v>111</v>
      </c>
      <c r="Q489" s="270">
        <v>110.9</v>
      </c>
      <c r="R489" s="270">
        <v>106.1</v>
      </c>
      <c r="S489" s="270">
        <v>121.7</v>
      </c>
      <c r="T489" s="271">
        <v>107.6</v>
      </c>
      <c r="U489" s="271">
        <v>106.7</v>
      </c>
      <c r="V489" s="438">
        <v>107.67</v>
      </c>
    </row>
    <row r="490" spans="1:22" ht="12.75">
      <c r="A490" s="17" t="s">
        <v>1617</v>
      </c>
      <c r="C490" s="270">
        <v>34</v>
      </c>
      <c r="D490" s="270">
        <v>15.4</v>
      </c>
      <c r="E490" s="270">
        <v>3.2</v>
      </c>
      <c r="F490" s="270">
        <v>2.1</v>
      </c>
      <c r="G490" s="270">
        <v>173</v>
      </c>
      <c r="H490" s="270">
        <v>106.7</v>
      </c>
      <c r="I490" s="270">
        <v>264.2</v>
      </c>
      <c r="J490" s="270">
        <v>145.3</v>
      </c>
      <c r="K490" s="270">
        <v>112.9</v>
      </c>
      <c r="L490" s="270">
        <v>108.4</v>
      </c>
      <c r="M490" s="270">
        <v>107.7</v>
      </c>
      <c r="N490" s="270">
        <v>101.8</v>
      </c>
      <c r="O490" s="270">
        <v>101</v>
      </c>
      <c r="P490" s="270">
        <v>114.1</v>
      </c>
      <c r="Q490" s="270">
        <v>103.8</v>
      </c>
      <c r="R490" s="270">
        <v>99.4</v>
      </c>
      <c r="S490" s="270">
        <v>153.6</v>
      </c>
      <c r="T490" s="271">
        <v>86.9</v>
      </c>
      <c r="U490" s="271">
        <v>104.2</v>
      </c>
      <c r="V490" s="438">
        <v>118.11</v>
      </c>
    </row>
    <row r="491" spans="1:22" ht="27" customHeight="1">
      <c r="A491" s="522" t="s">
        <v>1461</v>
      </c>
      <c r="B491" s="490"/>
      <c r="C491" s="490"/>
      <c r="D491" s="490"/>
      <c r="E491" s="490"/>
      <c r="F491" s="490"/>
      <c r="G491" s="490"/>
      <c r="H491" s="490"/>
      <c r="I491" s="490"/>
      <c r="J491" s="490"/>
      <c r="K491" s="490"/>
      <c r="L491" s="490"/>
      <c r="M491" s="490"/>
      <c r="N491" s="490"/>
      <c r="O491" s="490"/>
      <c r="P491" s="490"/>
      <c r="Q491" s="490"/>
      <c r="R491" s="490"/>
      <c r="S491" s="490"/>
      <c r="T491" s="490"/>
      <c r="U491" s="490"/>
      <c r="V491" s="485"/>
    </row>
    <row r="492" spans="1:22" ht="15.75" customHeight="1">
      <c r="A492" s="522" t="s">
        <v>1462</v>
      </c>
      <c r="B492" s="490"/>
      <c r="C492" s="490"/>
      <c r="D492" s="490"/>
      <c r="E492" s="490"/>
      <c r="F492" s="490"/>
      <c r="G492" s="490"/>
      <c r="H492" s="490"/>
      <c r="I492" s="490"/>
      <c r="J492" s="490"/>
      <c r="K492" s="490"/>
      <c r="L492" s="490"/>
      <c r="M492" s="490"/>
      <c r="N492" s="490"/>
      <c r="O492" s="490"/>
      <c r="P492" s="490"/>
      <c r="Q492" s="490"/>
      <c r="R492" s="490"/>
      <c r="S492" s="490"/>
      <c r="T492" s="490"/>
      <c r="U492" s="490"/>
      <c r="V492" s="485"/>
    </row>
    <row r="493" spans="1:22" ht="12.75">
      <c r="A493" s="522" t="s">
        <v>1463</v>
      </c>
      <c r="B493" s="490"/>
      <c r="C493" s="490"/>
      <c r="D493" s="490"/>
      <c r="E493" s="490"/>
      <c r="F493" s="490"/>
      <c r="G493" s="490"/>
      <c r="H493" s="490"/>
      <c r="I493" s="490"/>
      <c r="J493" s="490"/>
      <c r="K493" s="490"/>
      <c r="L493" s="490"/>
      <c r="M493" s="490"/>
      <c r="N493" s="490"/>
      <c r="O493" s="490"/>
      <c r="P493" s="490"/>
      <c r="Q493" s="490"/>
      <c r="R493" s="490"/>
      <c r="S493" s="490"/>
      <c r="T493" s="490"/>
      <c r="U493" s="490"/>
      <c r="V493" s="485"/>
    </row>
    <row r="494" spans="1:22" ht="12.75">
      <c r="A494" s="522" t="s">
        <v>1785</v>
      </c>
      <c r="B494" s="490"/>
      <c r="C494" s="490"/>
      <c r="D494" s="490"/>
      <c r="E494" s="490"/>
      <c r="F494" s="490"/>
      <c r="G494" s="490"/>
      <c r="H494" s="490"/>
      <c r="I494" s="490"/>
      <c r="J494" s="490"/>
      <c r="K494" s="490"/>
      <c r="L494" s="490"/>
      <c r="M494" s="490"/>
      <c r="N494" s="490"/>
      <c r="O494" s="490"/>
      <c r="P494" s="490"/>
      <c r="Q494" s="490"/>
      <c r="R494" s="490"/>
      <c r="S494" s="490"/>
      <c r="T494" s="490"/>
      <c r="U494" s="490"/>
      <c r="V494" s="485"/>
    </row>
    <row r="495" spans="1:22" ht="12.75">
      <c r="A495" s="522" t="s">
        <v>619</v>
      </c>
      <c r="B495" s="490"/>
      <c r="C495" s="490"/>
      <c r="D495" s="490"/>
      <c r="E495" s="490"/>
      <c r="F495" s="490"/>
      <c r="G495" s="490"/>
      <c r="H495" s="490"/>
      <c r="I495" s="490"/>
      <c r="J495" s="490"/>
      <c r="K495" s="490"/>
      <c r="L495" s="490"/>
      <c r="M495" s="490"/>
      <c r="N495" s="490"/>
      <c r="O495" s="490"/>
      <c r="P495" s="490"/>
      <c r="Q495" s="490"/>
      <c r="R495" s="490"/>
      <c r="S495" s="490"/>
      <c r="T495" s="490"/>
      <c r="U495" s="490"/>
      <c r="V495" s="485"/>
    </row>
    <row r="496" spans="1:22" ht="12.75">
      <c r="A496" s="522" t="s">
        <v>620</v>
      </c>
      <c r="B496" s="490"/>
      <c r="C496" s="490"/>
      <c r="D496" s="490"/>
      <c r="E496" s="490"/>
      <c r="F496" s="490"/>
      <c r="G496" s="490"/>
      <c r="H496" s="490"/>
      <c r="I496" s="490"/>
      <c r="J496" s="490"/>
      <c r="K496" s="490"/>
      <c r="L496" s="490"/>
      <c r="M496" s="490"/>
      <c r="N496" s="490"/>
      <c r="O496" s="490"/>
      <c r="P496" s="490"/>
      <c r="Q496" s="490"/>
      <c r="R496" s="490"/>
      <c r="S496" s="490"/>
      <c r="T496" s="490"/>
      <c r="U496" s="490"/>
      <c r="V496" s="485"/>
    </row>
    <row r="497" spans="1:22" ht="12.75">
      <c r="A497" s="522" t="s">
        <v>621</v>
      </c>
      <c r="B497" s="490"/>
      <c r="C497" s="490"/>
      <c r="D497" s="490"/>
      <c r="E497" s="490"/>
      <c r="F497" s="490"/>
      <c r="G497" s="490"/>
      <c r="H497" s="490"/>
      <c r="I497" s="490"/>
      <c r="J497" s="490"/>
      <c r="K497" s="490"/>
      <c r="L497" s="490"/>
      <c r="M497" s="490"/>
      <c r="N497" s="490"/>
      <c r="O497" s="490"/>
      <c r="P497" s="490"/>
      <c r="Q497" s="490"/>
      <c r="R497" s="490"/>
      <c r="S497" s="490"/>
      <c r="T497" s="490"/>
      <c r="U497" s="490"/>
      <c r="V497" s="485"/>
    </row>
    <row r="498" spans="1:22" ht="12.75">
      <c r="A498" s="522" t="s">
        <v>434</v>
      </c>
      <c r="B498" s="490"/>
      <c r="C498" s="490"/>
      <c r="D498" s="490"/>
      <c r="E498" s="490"/>
      <c r="F498" s="490"/>
      <c r="G498" s="490"/>
      <c r="H498" s="490"/>
      <c r="I498" s="490"/>
      <c r="J498" s="490"/>
      <c r="K498" s="490"/>
      <c r="L498" s="490"/>
      <c r="M498" s="490"/>
      <c r="N498" s="490"/>
      <c r="O498" s="490"/>
      <c r="P498" s="490"/>
      <c r="Q498" s="490"/>
      <c r="R498" s="490"/>
      <c r="S498" s="490"/>
      <c r="T498" s="490"/>
      <c r="U498" s="490"/>
      <c r="V498" s="485"/>
    </row>
    <row r="499" spans="1:22" ht="12.75">
      <c r="A499" s="522" t="s">
        <v>622</v>
      </c>
      <c r="B499" s="490"/>
      <c r="C499" s="490"/>
      <c r="D499" s="490"/>
      <c r="E499" s="490"/>
      <c r="F499" s="490"/>
      <c r="G499" s="490"/>
      <c r="H499" s="490"/>
      <c r="I499" s="490"/>
      <c r="J499" s="490"/>
      <c r="K499" s="490"/>
      <c r="L499" s="490"/>
      <c r="M499" s="490"/>
      <c r="N499" s="490"/>
      <c r="O499" s="490"/>
      <c r="P499" s="490"/>
      <c r="Q499" s="490"/>
      <c r="R499" s="490"/>
      <c r="S499" s="490"/>
      <c r="T499" s="490"/>
      <c r="U499" s="490"/>
      <c r="V499" s="485"/>
    </row>
    <row r="500" spans="1:22" ht="12.75">
      <c r="A500" s="522" t="s">
        <v>623</v>
      </c>
      <c r="B500" s="490"/>
      <c r="C500" s="490"/>
      <c r="D500" s="490"/>
      <c r="E500" s="490"/>
      <c r="F500" s="490"/>
      <c r="G500" s="490"/>
      <c r="H500" s="490"/>
      <c r="I500" s="490"/>
      <c r="J500" s="490"/>
      <c r="K500" s="490"/>
      <c r="L500" s="490"/>
      <c r="M500" s="490"/>
      <c r="N500" s="490"/>
      <c r="O500" s="490"/>
      <c r="P500" s="490"/>
      <c r="Q500" s="490"/>
      <c r="R500" s="490"/>
      <c r="S500" s="490"/>
      <c r="T500" s="490"/>
      <c r="U500" s="490"/>
      <c r="V500" s="485"/>
    </row>
    <row r="501" spans="1:22" ht="12.75">
      <c r="A501" s="522" t="s">
        <v>624</v>
      </c>
      <c r="B501" s="490"/>
      <c r="C501" s="490"/>
      <c r="D501" s="490"/>
      <c r="E501" s="490"/>
      <c r="F501" s="490"/>
      <c r="G501" s="490"/>
      <c r="H501" s="490"/>
      <c r="I501" s="490"/>
      <c r="J501" s="490"/>
      <c r="K501" s="490"/>
      <c r="L501" s="490"/>
      <c r="M501" s="490"/>
      <c r="N501" s="490"/>
      <c r="O501" s="490"/>
      <c r="P501" s="490"/>
      <c r="Q501" s="490"/>
      <c r="R501" s="490"/>
      <c r="S501" s="490"/>
      <c r="T501" s="490"/>
      <c r="U501" s="490"/>
      <c r="V501" s="485"/>
    </row>
    <row r="502" spans="1:22" ht="12.75">
      <c r="A502" s="522" t="s">
        <v>625</v>
      </c>
      <c r="B502" s="490"/>
      <c r="C502" s="490"/>
      <c r="D502" s="490"/>
      <c r="E502" s="490"/>
      <c r="F502" s="490"/>
      <c r="G502" s="490"/>
      <c r="H502" s="490"/>
      <c r="I502" s="490"/>
      <c r="J502" s="490"/>
      <c r="K502" s="490"/>
      <c r="L502" s="490"/>
      <c r="M502" s="490"/>
      <c r="N502" s="490"/>
      <c r="O502" s="490"/>
      <c r="P502" s="490"/>
      <c r="Q502" s="490"/>
      <c r="R502" s="490"/>
      <c r="S502" s="490"/>
      <c r="T502" s="490"/>
      <c r="U502" s="490"/>
      <c r="V502" s="485"/>
    </row>
    <row r="503" spans="1:22" ht="12.75">
      <c r="A503" s="522" t="s">
        <v>1713</v>
      </c>
      <c r="B503" s="490"/>
      <c r="C503" s="490"/>
      <c r="D503" s="490"/>
      <c r="E503" s="490"/>
      <c r="F503" s="490"/>
      <c r="G503" s="490"/>
      <c r="H503" s="490"/>
      <c r="I503" s="490"/>
      <c r="J503" s="490"/>
      <c r="K503" s="490"/>
      <c r="L503" s="490"/>
      <c r="M503" s="490"/>
      <c r="N503" s="490"/>
      <c r="O503" s="490"/>
      <c r="P503" s="490"/>
      <c r="Q503" s="490"/>
      <c r="R503" s="490"/>
      <c r="S503" s="490"/>
      <c r="T503" s="490"/>
      <c r="U503" s="490"/>
      <c r="V503" s="485"/>
    </row>
    <row r="504" spans="1:22" ht="12.75">
      <c r="A504" s="522" t="s">
        <v>1714</v>
      </c>
      <c r="B504" s="490"/>
      <c r="C504" s="490"/>
      <c r="D504" s="490"/>
      <c r="E504" s="490"/>
      <c r="F504" s="490"/>
      <c r="G504" s="490"/>
      <c r="H504" s="490"/>
      <c r="I504" s="490"/>
      <c r="J504" s="490"/>
      <c r="K504" s="490"/>
      <c r="L504" s="490"/>
      <c r="M504" s="490"/>
      <c r="N504" s="490"/>
      <c r="O504" s="490"/>
      <c r="P504" s="490"/>
      <c r="Q504" s="490"/>
      <c r="R504" s="490"/>
      <c r="S504" s="490"/>
      <c r="T504" s="490"/>
      <c r="U504" s="490"/>
      <c r="V504" s="485"/>
    </row>
    <row r="505" spans="1:22" ht="12.75">
      <c r="A505" s="522" t="s">
        <v>1715</v>
      </c>
      <c r="B505" s="490"/>
      <c r="C505" s="490"/>
      <c r="D505" s="490"/>
      <c r="E505" s="490"/>
      <c r="F505" s="490"/>
      <c r="G505" s="490"/>
      <c r="H505" s="490"/>
      <c r="I505" s="490"/>
      <c r="J505" s="490"/>
      <c r="K505" s="490"/>
      <c r="L505" s="490"/>
      <c r="M505" s="490"/>
      <c r="N505" s="490"/>
      <c r="O505" s="490"/>
      <c r="P505" s="490"/>
      <c r="Q505" s="490"/>
      <c r="R505" s="490"/>
      <c r="S505" s="490"/>
      <c r="T505" s="490"/>
      <c r="U505" s="490"/>
      <c r="V505" s="485"/>
    </row>
    <row r="506" spans="1:22" ht="12.75">
      <c r="A506" s="522" t="s">
        <v>1716</v>
      </c>
      <c r="B506" s="490"/>
      <c r="C506" s="490"/>
      <c r="D506" s="490"/>
      <c r="E506" s="490"/>
      <c r="F506" s="490"/>
      <c r="G506" s="490"/>
      <c r="H506" s="490"/>
      <c r="I506" s="490"/>
      <c r="J506" s="490"/>
      <c r="K506" s="490"/>
      <c r="L506" s="490"/>
      <c r="M506" s="490"/>
      <c r="N506" s="490"/>
      <c r="O506" s="490"/>
      <c r="P506" s="490"/>
      <c r="Q506" s="490"/>
      <c r="R506" s="490"/>
      <c r="S506" s="490"/>
      <c r="T506" s="490"/>
      <c r="U506" s="490"/>
      <c r="V506" s="485"/>
    </row>
    <row r="507" spans="1:22" ht="12.75">
      <c r="A507" s="522" t="s">
        <v>1717</v>
      </c>
      <c r="B507" s="490"/>
      <c r="C507" s="490"/>
      <c r="D507" s="490"/>
      <c r="E507" s="490"/>
      <c r="F507" s="490"/>
      <c r="G507" s="490"/>
      <c r="H507" s="490"/>
      <c r="I507" s="490"/>
      <c r="J507" s="490"/>
      <c r="K507" s="490"/>
      <c r="L507" s="490"/>
      <c r="M507" s="490"/>
      <c r="N507" s="490"/>
      <c r="O507" s="490"/>
      <c r="P507" s="490"/>
      <c r="Q507" s="490"/>
      <c r="R507" s="490"/>
      <c r="S507" s="490"/>
      <c r="T507" s="490"/>
      <c r="U507" s="490"/>
      <c r="V507" s="485"/>
    </row>
    <row r="508" spans="1:22" ht="12.75">
      <c r="A508" s="522" t="s">
        <v>1718</v>
      </c>
      <c r="B508" s="490"/>
      <c r="C508" s="490"/>
      <c r="D508" s="490"/>
      <c r="E508" s="490"/>
      <c r="F508" s="490"/>
      <c r="G508" s="490"/>
      <c r="H508" s="490"/>
      <c r="I508" s="490"/>
      <c r="J508" s="490"/>
      <c r="K508" s="490"/>
      <c r="L508" s="490"/>
      <c r="M508" s="490"/>
      <c r="N508" s="490"/>
      <c r="O508" s="490"/>
      <c r="P508" s="490"/>
      <c r="Q508" s="490"/>
      <c r="R508" s="490"/>
      <c r="S508" s="490"/>
      <c r="T508" s="490"/>
      <c r="U508" s="490"/>
      <c r="V508" s="485"/>
    </row>
    <row r="509" spans="1:22" ht="12.75">
      <c r="A509" s="522" t="s">
        <v>1719</v>
      </c>
      <c r="B509" s="490"/>
      <c r="C509" s="490"/>
      <c r="D509" s="490"/>
      <c r="E509" s="490"/>
      <c r="F509" s="490"/>
      <c r="G509" s="490"/>
      <c r="H509" s="490"/>
      <c r="I509" s="490"/>
      <c r="J509" s="490"/>
      <c r="K509" s="490"/>
      <c r="L509" s="490"/>
      <c r="M509" s="490"/>
      <c r="N509" s="490"/>
      <c r="O509" s="490"/>
      <c r="P509" s="490"/>
      <c r="Q509" s="490"/>
      <c r="R509" s="490"/>
      <c r="S509" s="490"/>
      <c r="T509" s="490"/>
      <c r="U509" s="490"/>
      <c r="V509" s="485"/>
    </row>
    <row r="510" spans="1:22" ht="12.75">
      <c r="A510" s="522" t="s">
        <v>1720</v>
      </c>
      <c r="B510" s="490"/>
      <c r="C510" s="490"/>
      <c r="D510" s="490"/>
      <c r="E510" s="490"/>
      <c r="F510" s="490"/>
      <c r="G510" s="490"/>
      <c r="H510" s="490"/>
      <c r="I510" s="490"/>
      <c r="J510" s="490"/>
      <c r="K510" s="490"/>
      <c r="L510" s="490"/>
      <c r="M510" s="490"/>
      <c r="N510" s="490"/>
      <c r="O510" s="490"/>
      <c r="P510" s="490"/>
      <c r="Q510" s="490"/>
      <c r="R510" s="490"/>
      <c r="S510" s="490"/>
      <c r="T510" s="490"/>
      <c r="U510" s="490"/>
      <c r="V510" s="485"/>
    </row>
    <row r="511" spans="1:22" ht="12.75">
      <c r="A511" s="522" t="s">
        <v>1721</v>
      </c>
      <c r="B511" s="490"/>
      <c r="C511" s="490"/>
      <c r="D511" s="490"/>
      <c r="E511" s="490"/>
      <c r="F511" s="490"/>
      <c r="G511" s="490"/>
      <c r="H511" s="490"/>
      <c r="I511" s="490"/>
      <c r="J511" s="490"/>
      <c r="K511" s="490"/>
      <c r="L511" s="490"/>
      <c r="M511" s="490"/>
      <c r="N511" s="490"/>
      <c r="O511" s="490"/>
      <c r="P511" s="490"/>
      <c r="Q511" s="490"/>
      <c r="R511" s="490"/>
      <c r="S511" s="490"/>
      <c r="T511" s="490"/>
      <c r="U511" s="490"/>
      <c r="V511" s="485"/>
    </row>
    <row r="512" spans="1:22" ht="12.75">
      <c r="A512" s="522" t="s">
        <v>1938</v>
      </c>
      <c r="B512" s="490"/>
      <c r="C512" s="490"/>
      <c r="D512" s="490"/>
      <c r="E512" s="490"/>
      <c r="F512" s="490"/>
      <c r="G512" s="490"/>
      <c r="H512" s="490"/>
      <c r="I512" s="490"/>
      <c r="J512" s="490"/>
      <c r="K512" s="490"/>
      <c r="L512" s="490"/>
      <c r="M512" s="490"/>
      <c r="N512" s="490"/>
      <c r="O512" s="490"/>
      <c r="P512" s="490"/>
      <c r="Q512" s="490"/>
      <c r="R512" s="490"/>
      <c r="S512" s="490"/>
      <c r="T512" s="490"/>
      <c r="U512" s="490"/>
      <c r="V512" s="485"/>
    </row>
    <row r="513" spans="1:22" ht="12.75">
      <c r="A513" s="522" t="s">
        <v>1939</v>
      </c>
      <c r="B513" s="490"/>
      <c r="C513" s="490"/>
      <c r="D513" s="490"/>
      <c r="E513" s="490"/>
      <c r="F513" s="490"/>
      <c r="G513" s="490"/>
      <c r="H513" s="490"/>
      <c r="I513" s="490"/>
      <c r="J513" s="490"/>
      <c r="K513" s="490"/>
      <c r="L513" s="490"/>
      <c r="M513" s="490"/>
      <c r="N513" s="490"/>
      <c r="O513" s="490"/>
      <c r="P513" s="490"/>
      <c r="Q513" s="490"/>
      <c r="R513" s="490"/>
      <c r="S513" s="490"/>
      <c r="T513" s="490"/>
      <c r="U513" s="490"/>
      <c r="V513" s="485"/>
    </row>
    <row r="514" spans="1:22" ht="12.75">
      <c r="A514" s="522" t="s">
        <v>1940</v>
      </c>
      <c r="B514" s="490"/>
      <c r="C514" s="490"/>
      <c r="D514" s="490"/>
      <c r="E514" s="490"/>
      <c r="F514" s="490"/>
      <c r="G514" s="490"/>
      <c r="H514" s="490"/>
      <c r="I514" s="490"/>
      <c r="J514" s="490"/>
      <c r="K514" s="490"/>
      <c r="L514" s="490"/>
      <c r="M514" s="490"/>
      <c r="N514" s="490"/>
      <c r="O514" s="490"/>
      <c r="P514" s="490"/>
      <c r="Q514" s="490"/>
      <c r="R514" s="490"/>
      <c r="S514" s="490"/>
      <c r="T514" s="490"/>
      <c r="U514" s="490"/>
      <c r="V514" s="485"/>
    </row>
    <row r="515" spans="1:22" ht="12" customHeight="1">
      <c r="A515" s="522" t="s">
        <v>1941</v>
      </c>
      <c r="B515" s="490"/>
      <c r="C515" s="490"/>
      <c r="D515" s="490"/>
      <c r="E515" s="490"/>
      <c r="F515" s="490"/>
      <c r="G515" s="490"/>
      <c r="H515" s="490"/>
      <c r="I515" s="490"/>
      <c r="J515" s="490"/>
      <c r="K515" s="490"/>
      <c r="L515" s="490"/>
      <c r="M515" s="490"/>
      <c r="N515" s="490"/>
      <c r="O515" s="490"/>
      <c r="P515" s="490"/>
      <c r="Q515" s="490"/>
      <c r="R515" s="490"/>
      <c r="S515" s="490"/>
      <c r="T515" s="490"/>
      <c r="U515" s="490"/>
      <c r="V515" s="485"/>
    </row>
    <row r="516" spans="1:22" ht="12.75">
      <c r="A516" s="522" t="s">
        <v>1942</v>
      </c>
      <c r="B516" s="490"/>
      <c r="C516" s="490"/>
      <c r="D516" s="490"/>
      <c r="E516" s="490"/>
      <c r="F516" s="490"/>
      <c r="G516" s="490"/>
      <c r="H516" s="490"/>
      <c r="I516" s="490"/>
      <c r="J516" s="490"/>
      <c r="K516" s="490"/>
      <c r="L516" s="490"/>
      <c r="M516" s="490"/>
      <c r="N516" s="490"/>
      <c r="O516" s="490"/>
      <c r="P516" s="490"/>
      <c r="Q516" s="490"/>
      <c r="R516" s="490"/>
      <c r="S516" s="490"/>
      <c r="T516" s="490"/>
      <c r="U516" s="490"/>
      <c r="V516" s="485"/>
    </row>
    <row r="517" spans="1:22" ht="12.75">
      <c r="A517" s="522" t="s">
        <v>1722</v>
      </c>
      <c r="B517" s="490"/>
      <c r="C517" s="490"/>
      <c r="D517" s="490"/>
      <c r="E517" s="490"/>
      <c r="F517" s="490"/>
      <c r="G517" s="490"/>
      <c r="H517" s="490"/>
      <c r="I517" s="490"/>
      <c r="J517" s="490"/>
      <c r="K517" s="490"/>
      <c r="L517" s="490"/>
      <c r="M517" s="490"/>
      <c r="N517" s="490"/>
      <c r="O517" s="490"/>
      <c r="P517" s="490"/>
      <c r="Q517" s="490"/>
      <c r="R517" s="490"/>
      <c r="S517" s="490"/>
      <c r="T517" s="490"/>
      <c r="U517" s="490"/>
      <c r="V517" s="485"/>
    </row>
    <row r="518" spans="1:22" ht="12.75">
      <c r="A518" s="522" t="s">
        <v>1723</v>
      </c>
      <c r="B518" s="490"/>
      <c r="C518" s="490"/>
      <c r="D518" s="490"/>
      <c r="E518" s="490"/>
      <c r="F518" s="490"/>
      <c r="G518" s="490"/>
      <c r="H518" s="490"/>
      <c r="I518" s="490"/>
      <c r="J518" s="490"/>
      <c r="K518" s="490"/>
      <c r="L518" s="490"/>
      <c r="M518" s="490"/>
      <c r="N518" s="490"/>
      <c r="O518" s="490"/>
      <c r="P518" s="490"/>
      <c r="Q518" s="490"/>
      <c r="R518" s="490"/>
      <c r="S518" s="490"/>
      <c r="T518" s="490"/>
      <c r="U518" s="490"/>
      <c r="V518" s="485"/>
    </row>
  </sheetData>
  <mergeCells count="131">
    <mergeCell ref="A518:V518"/>
    <mergeCell ref="A514:V514"/>
    <mergeCell ref="A515:V515"/>
    <mergeCell ref="A516:V516"/>
    <mergeCell ref="A517:V517"/>
    <mergeCell ref="A502:V502"/>
    <mergeCell ref="A503:V503"/>
    <mergeCell ref="A504:V504"/>
    <mergeCell ref="A505:V505"/>
    <mergeCell ref="A1:V1"/>
    <mergeCell ref="A158:V158"/>
    <mergeCell ref="A159:V159"/>
    <mergeCell ref="A3:V3"/>
    <mergeCell ref="A160:V160"/>
    <mergeCell ref="A161:V161"/>
    <mergeCell ref="A162:V162"/>
    <mergeCell ref="A163:V163"/>
    <mergeCell ref="A164:V164"/>
    <mergeCell ref="A165:V165"/>
    <mergeCell ref="A166:V166"/>
    <mergeCell ref="A167:V167"/>
    <mergeCell ref="AQ171:BK171"/>
    <mergeCell ref="BL171:CF171"/>
    <mergeCell ref="A177:V177"/>
    <mergeCell ref="A178:V178"/>
    <mergeCell ref="BL175:CF175"/>
    <mergeCell ref="BL176:CF176"/>
    <mergeCell ref="A172:V172"/>
    <mergeCell ref="A173:V173"/>
    <mergeCell ref="A174:V174"/>
    <mergeCell ref="GH171:HB171"/>
    <mergeCell ref="HC171:HW171"/>
    <mergeCell ref="HX171:IR171"/>
    <mergeCell ref="CG171:DA171"/>
    <mergeCell ref="DB171:DV171"/>
    <mergeCell ref="DW171:EQ171"/>
    <mergeCell ref="ER171:FL171"/>
    <mergeCell ref="IS171:IV171"/>
    <mergeCell ref="AQ172:BK172"/>
    <mergeCell ref="BL172:CF172"/>
    <mergeCell ref="CG172:DA172"/>
    <mergeCell ref="DB172:DV172"/>
    <mergeCell ref="DW172:EQ172"/>
    <mergeCell ref="ER172:FL172"/>
    <mergeCell ref="FM172:GG172"/>
    <mergeCell ref="GH172:HB172"/>
    <mergeCell ref="FM171:GG171"/>
    <mergeCell ref="IS172:IV172"/>
    <mergeCell ref="AQ173:BK173"/>
    <mergeCell ref="BL173:CF173"/>
    <mergeCell ref="CG173:DA173"/>
    <mergeCell ref="DB173:DV173"/>
    <mergeCell ref="DW173:EQ173"/>
    <mergeCell ref="ER173:FL173"/>
    <mergeCell ref="GH173:HB173"/>
    <mergeCell ref="HC173:HW173"/>
    <mergeCell ref="HX173:IR173"/>
    <mergeCell ref="HC172:HW172"/>
    <mergeCell ref="HX172:IR172"/>
    <mergeCell ref="IS173:IV173"/>
    <mergeCell ref="AQ174:BK174"/>
    <mergeCell ref="BL174:CF174"/>
    <mergeCell ref="CG174:DA174"/>
    <mergeCell ref="DB174:DV174"/>
    <mergeCell ref="DW174:EQ174"/>
    <mergeCell ref="ER174:FL174"/>
    <mergeCell ref="FM174:GG174"/>
    <mergeCell ref="FM173:GG173"/>
    <mergeCell ref="IS175:IV175"/>
    <mergeCell ref="IS174:IV174"/>
    <mergeCell ref="FM175:GG175"/>
    <mergeCell ref="HC174:HW174"/>
    <mergeCell ref="HX174:IR174"/>
    <mergeCell ref="HX175:IR175"/>
    <mergeCell ref="HC175:HW175"/>
    <mergeCell ref="DB175:DV175"/>
    <mergeCell ref="DW175:EQ175"/>
    <mergeCell ref="ER175:FL175"/>
    <mergeCell ref="GH174:HB174"/>
    <mergeCell ref="DW176:EQ176"/>
    <mergeCell ref="A176:V176"/>
    <mergeCell ref="GH175:HB175"/>
    <mergeCell ref="AQ175:BK175"/>
    <mergeCell ref="AQ176:BK176"/>
    <mergeCell ref="ER176:FL176"/>
    <mergeCell ref="CG176:DA176"/>
    <mergeCell ref="DB176:DV176"/>
    <mergeCell ref="A175:V175"/>
    <mergeCell ref="CG175:DA175"/>
    <mergeCell ref="IS176:IV176"/>
    <mergeCell ref="FM176:GG176"/>
    <mergeCell ref="GH176:HB176"/>
    <mergeCell ref="HC176:HW176"/>
    <mergeCell ref="HX176:IR176"/>
    <mergeCell ref="A197:U197"/>
    <mergeCell ref="A492:V492"/>
    <mergeCell ref="A491:V491"/>
    <mergeCell ref="A493:V493"/>
    <mergeCell ref="A494:V494"/>
    <mergeCell ref="A501:V501"/>
    <mergeCell ref="A499:V499"/>
    <mergeCell ref="A500:V500"/>
    <mergeCell ref="A495:V495"/>
    <mergeCell ref="A496:V496"/>
    <mergeCell ref="A497:V497"/>
    <mergeCell ref="A498:V498"/>
    <mergeCell ref="A506:V506"/>
    <mergeCell ref="A507:V507"/>
    <mergeCell ref="A512:V512"/>
    <mergeCell ref="A513:V513"/>
    <mergeCell ref="A508:V508"/>
    <mergeCell ref="A509:V509"/>
    <mergeCell ref="A510:V510"/>
    <mergeCell ref="A511:V511"/>
    <mergeCell ref="A168:V168"/>
    <mergeCell ref="A169:V169"/>
    <mergeCell ref="A170:V170"/>
    <mergeCell ref="A171:V171"/>
    <mergeCell ref="A179:V179"/>
    <mergeCell ref="A180:V180"/>
    <mergeCell ref="A181:V181"/>
    <mergeCell ref="A182:V182"/>
    <mergeCell ref="A189:V189"/>
    <mergeCell ref="A190:V190"/>
    <mergeCell ref="A191:V191"/>
    <mergeCell ref="A183:V183"/>
    <mergeCell ref="A184:V184"/>
    <mergeCell ref="A185:V185"/>
    <mergeCell ref="A186:V186"/>
    <mergeCell ref="A187:V187"/>
    <mergeCell ref="A188:V188"/>
  </mergeCells>
  <printOptions/>
  <pageMargins left="0.75" right="0.75" top="1" bottom="1" header="0.5" footer="0.5"/>
  <pageSetup horizontalDpi="600" verticalDpi="600" orientation="portrait" paperSize="9" r:id="rId1"/>
  <ignoredErrors>
    <ignoredError sqref="C131 C137 E137 C155 U130:U15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O80"/>
  <sheetViews>
    <sheetView workbookViewId="0" topLeftCell="D1">
      <pane ySplit="3" topLeftCell="BM52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75390625" style="0" customWidth="1"/>
  </cols>
  <sheetData>
    <row r="1" spans="1:41" ht="12.75" customHeight="1">
      <c r="A1" s="481" t="s">
        <v>416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19" ht="13.5" customHeight="1">
      <c r="A2" s="1" t="s">
        <v>709</v>
      </c>
      <c r="B2" s="1">
        <v>1994</v>
      </c>
      <c r="C2" s="1">
        <v>1995</v>
      </c>
      <c r="D2" s="1">
        <v>1996</v>
      </c>
      <c r="E2" s="1">
        <v>1997</v>
      </c>
      <c r="F2" s="1">
        <v>1998</v>
      </c>
      <c r="G2" s="1">
        <v>1999</v>
      </c>
      <c r="H2" s="1">
        <v>2000</v>
      </c>
      <c r="I2" s="1">
        <v>2001</v>
      </c>
      <c r="J2" s="1">
        <v>2002</v>
      </c>
      <c r="K2" s="1">
        <v>2003</v>
      </c>
      <c r="L2" s="1">
        <v>2004</v>
      </c>
      <c r="M2" s="1">
        <v>2005</v>
      </c>
      <c r="N2" s="1">
        <v>2006</v>
      </c>
      <c r="O2" s="1">
        <v>2007</v>
      </c>
      <c r="P2" s="1">
        <v>2008</v>
      </c>
      <c r="Q2" s="1">
        <v>2009</v>
      </c>
      <c r="R2" s="1">
        <v>2010</v>
      </c>
      <c r="S2" s="1">
        <v>2011</v>
      </c>
    </row>
    <row r="3" spans="1:19" ht="12.75">
      <c r="A3" s="488" t="s">
        <v>1005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89"/>
    </row>
    <row r="4" ht="12.75">
      <c r="A4" s="8"/>
    </row>
    <row r="5" spans="1:19" ht="51">
      <c r="A5" s="188" t="s">
        <v>2084</v>
      </c>
      <c r="B5" s="272">
        <v>67379</v>
      </c>
      <c r="C5" s="272">
        <v>82419</v>
      </c>
      <c r="D5" s="272">
        <v>89685</v>
      </c>
      <c r="E5" s="272">
        <v>86895</v>
      </c>
      <c r="F5" s="272">
        <v>74444</v>
      </c>
      <c r="G5" s="272">
        <v>75551</v>
      </c>
      <c r="H5" s="272">
        <v>105033</v>
      </c>
      <c r="I5" s="273">
        <v>101884</v>
      </c>
      <c r="J5" s="272">
        <v>107301</v>
      </c>
      <c r="K5" s="272">
        <v>135929</v>
      </c>
      <c r="L5" s="274">
        <v>183207</v>
      </c>
      <c r="M5" s="274">
        <v>243798</v>
      </c>
      <c r="N5" s="274">
        <v>303550</v>
      </c>
      <c r="O5" s="274">
        <v>354401</v>
      </c>
      <c r="P5" s="274">
        <v>471603</v>
      </c>
      <c r="Q5" s="275">
        <v>303388</v>
      </c>
      <c r="R5" s="89">
        <v>400630</v>
      </c>
      <c r="S5" s="89">
        <v>522011</v>
      </c>
    </row>
    <row r="6" spans="1:19" ht="12.75">
      <c r="A6" s="188" t="s">
        <v>2085</v>
      </c>
      <c r="B6" s="272"/>
      <c r="C6" s="272"/>
      <c r="D6" s="272"/>
      <c r="E6" s="272"/>
      <c r="F6" s="272"/>
      <c r="G6" s="272"/>
      <c r="H6" s="272"/>
      <c r="I6" s="273"/>
      <c r="J6" s="272"/>
      <c r="K6" s="272"/>
      <c r="L6" s="274"/>
      <c r="M6" s="274"/>
      <c r="N6" s="274"/>
      <c r="O6" s="274"/>
      <c r="P6" s="274"/>
      <c r="Q6" s="77"/>
      <c r="R6" s="373"/>
      <c r="S6" s="204"/>
    </row>
    <row r="7" spans="1:19" ht="38.25">
      <c r="A7" s="188" t="s">
        <v>2086</v>
      </c>
      <c r="B7" s="272">
        <v>51664</v>
      </c>
      <c r="C7" s="272">
        <v>65446</v>
      </c>
      <c r="D7" s="272">
        <v>71119</v>
      </c>
      <c r="E7" s="272">
        <v>67819</v>
      </c>
      <c r="F7" s="272">
        <v>58651</v>
      </c>
      <c r="G7" s="272">
        <v>63556</v>
      </c>
      <c r="H7" s="272">
        <v>90783</v>
      </c>
      <c r="I7" s="273">
        <v>86614</v>
      </c>
      <c r="J7" s="272">
        <v>90926</v>
      </c>
      <c r="K7" s="272">
        <v>114572</v>
      </c>
      <c r="L7" s="274">
        <v>153004</v>
      </c>
      <c r="M7" s="274">
        <v>210249</v>
      </c>
      <c r="N7" s="274">
        <v>260168</v>
      </c>
      <c r="O7" s="274">
        <v>300567</v>
      </c>
      <c r="P7" s="274">
        <v>400456</v>
      </c>
      <c r="Q7" s="275">
        <v>255270</v>
      </c>
      <c r="R7" s="89">
        <v>337970</v>
      </c>
      <c r="S7" s="89">
        <v>438186</v>
      </c>
    </row>
    <row r="8" spans="1:19" ht="38.25">
      <c r="A8" s="188" t="s">
        <v>2087</v>
      </c>
      <c r="B8" s="272">
        <v>15715</v>
      </c>
      <c r="C8" s="272">
        <v>16973</v>
      </c>
      <c r="D8" s="272">
        <v>18566</v>
      </c>
      <c r="E8" s="272">
        <v>19076</v>
      </c>
      <c r="F8" s="272">
        <v>15793</v>
      </c>
      <c r="G8" s="272">
        <v>11995</v>
      </c>
      <c r="H8" s="272">
        <v>14250</v>
      </c>
      <c r="I8" s="273">
        <v>15270</v>
      </c>
      <c r="J8" s="272">
        <v>16375</v>
      </c>
      <c r="K8" s="272">
        <v>21357</v>
      </c>
      <c r="L8" s="274">
        <v>30203</v>
      </c>
      <c r="M8" s="274">
        <v>33549</v>
      </c>
      <c r="N8" s="274">
        <v>43382</v>
      </c>
      <c r="O8" s="274">
        <v>53834</v>
      </c>
      <c r="P8" s="274">
        <v>71148</v>
      </c>
      <c r="Q8" s="84">
        <v>48118</v>
      </c>
      <c r="R8" s="89">
        <v>62659</v>
      </c>
      <c r="S8" s="89">
        <v>83825</v>
      </c>
    </row>
    <row r="9" spans="1:19" ht="81.75" customHeight="1">
      <c r="A9" s="188" t="s">
        <v>1761</v>
      </c>
      <c r="B9" s="272">
        <f>B11+B12</f>
        <v>63286</v>
      </c>
      <c r="C9" s="272">
        <v>78217</v>
      </c>
      <c r="D9" s="272">
        <v>85189</v>
      </c>
      <c r="E9" s="272">
        <v>85096</v>
      </c>
      <c r="F9" s="272">
        <v>71314</v>
      </c>
      <c r="G9" s="272">
        <v>72885</v>
      </c>
      <c r="H9" s="272">
        <v>103093</v>
      </c>
      <c r="I9" s="273">
        <v>99969</v>
      </c>
      <c r="J9" s="272">
        <v>106712</v>
      </c>
      <c r="K9" s="272">
        <v>133656</v>
      </c>
      <c r="L9" s="274">
        <v>181600</v>
      </c>
      <c r="M9" s="274">
        <v>241473</v>
      </c>
      <c r="N9" s="274">
        <v>301244</v>
      </c>
      <c r="O9" s="274">
        <v>351928</v>
      </c>
      <c r="P9" s="104">
        <v>467581</v>
      </c>
      <c r="Q9" s="182">
        <v>301667</v>
      </c>
      <c r="R9" s="89">
        <v>397068</v>
      </c>
      <c r="S9" s="89">
        <v>516481</v>
      </c>
    </row>
    <row r="10" spans="1:19" ht="12.75">
      <c r="A10" s="188" t="s">
        <v>2085</v>
      </c>
      <c r="B10" s="272"/>
      <c r="C10" s="272"/>
      <c r="D10" s="272"/>
      <c r="E10" s="272"/>
      <c r="F10" s="272"/>
      <c r="G10" s="272"/>
      <c r="H10" s="272"/>
      <c r="I10" s="273"/>
      <c r="J10" s="272"/>
      <c r="K10" s="272"/>
      <c r="L10" s="274"/>
      <c r="M10" s="274"/>
      <c r="N10" s="274"/>
      <c r="O10" s="274"/>
      <c r="P10" s="104"/>
      <c r="Q10" s="84"/>
      <c r="R10" s="204"/>
      <c r="S10" s="204"/>
    </row>
    <row r="11" spans="1:19" ht="38.25">
      <c r="A11" s="188" t="s">
        <v>2086</v>
      </c>
      <c r="B11" s="272">
        <v>49204</v>
      </c>
      <c r="C11" s="272">
        <v>63687</v>
      </c>
      <c r="D11" s="272">
        <v>69294</v>
      </c>
      <c r="E11" s="272">
        <v>68472</v>
      </c>
      <c r="F11" s="272">
        <v>57614</v>
      </c>
      <c r="G11" s="272">
        <v>62179</v>
      </c>
      <c r="H11" s="272">
        <v>89269</v>
      </c>
      <c r="I11" s="273">
        <v>85352</v>
      </c>
      <c r="J11" s="272">
        <v>91001</v>
      </c>
      <c r="K11" s="272">
        <v>113157</v>
      </c>
      <c r="L11" s="274">
        <v>152129</v>
      </c>
      <c r="M11" s="274">
        <v>208846</v>
      </c>
      <c r="N11" s="274">
        <v>258934</v>
      </c>
      <c r="O11" s="274">
        <v>299267</v>
      </c>
      <c r="P11" s="104">
        <v>397925</v>
      </c>
      <c r="Q11" s="182">
        <v>254856</v>
      </c>
      <c r="R11" s="89">
        <v>337467</v>
      </c>
      <c r="S11" s="89">
        <v>437776</v>
      </c>
    </row>
    <row r="12" spans="1:19" ht="38.25">
      <c r="A12" s="188" t="s">
        <v>2087</v>
      </c>
      <c r="B12" s="272">
        <v>14082</v>
      </c>
      <c r="C12" s="272">
        <v>14530</v>
      </c>
      <c r="D12" s="272">
        <v>15895</v>
      </c>
      <c r="E12" s="272">
        <v>16624</v>
      </c>
      <c r="F12" s="272">
        <v>13699</v>
      </c>
      <c r="G12" s="272">
        <v>10707</v>
      </c>
      <c r="H12" s="272">
        <v>13824</v>
      </c>
      <c r="I12" s="273">
        <v>14617</v>
      </c>
      <c r="J12" s="272">
        <v>15711</v>
      </c>
      <c r="K12" s="272">
        <v>20498</v>
      </c>
      <c r="L12" s="274">
        <v>29471</v>
      </c>
      <c r="M12" s="274">
        <v>32627</v>
      </c>
      <c r="N12" s="274">
        <v>42310</v>
      </c>
      <c r="O12" s="274">
        <v>52661</v>
      </c>
      <c r="P12" s="104">
        <v>69656</v>
      </c>
      <c r="Q12" s="182">
        <v>46811</v>
      </c>
      <c r="R12" s="89">
        <v>59601</v>
      </c>
      <c r="S12" s="89">
        <v>78705</v>
      </c>
    </row>
    <row r="13" spans="1:19" ht="51">
      <c r="A13" s="188" t="s">
        <v>403</v>
      </c>
      <c r="B13" s="272">
        <v>50452</v>
      </c>
      <c r="C13" s="272">
        <v>62603</v>
      </c>
      <c r="D13" s="272">
        <v>68092</v>
      </c>
      <c r="E13" s="272">
        <v>71983</v>
      </c>
      <c r="F13" s="272">
        <v>58015</v>
      </c>
      <c r="G13" s="272">
        <v>39537</v>
      </c>
      <c r="H13" s="272">
        <v>44862</v>
      </c>
      <c r="I13" s="273">
        <v>53764</v>
      </c>
      <c r="J13" s="272">
        <v>60966</v>
      </c>
      <c r="K13" s="272">
        <v>76070</v>
      </c>
      <c r="L13" s="274">
        <v>97382</v>
      </c>
      <c r="M13" s="274">
        <v>125434</v>
      </c>
      <c r="N13" s="274">
        <v>164281</v>
      </c>
      <c r="O13" s="274">
        <v>223486</v>
      </c>
      <c r="P13" s="274">
        <v>291861</v>
      </c>
      <c r="Q13" s="182">
        <v>191803</v>
      </c>
      <c r="R13" s="89">
        <v>248634</v>
      </c>
      <c r="S13" s="89">
        <v>323831</v>
      </c>
    </row>
    <row r="14" spans="1:19" ht="12.75">
      <c r="A14" s="188" t="s">
        <v>2085</v>
      </c>
      <c r="B14" s="272"/>
      <c r="C14" s="272"/>
      <c r="D14" s="272"/>
      <c r="E14" s="272"/>
      <c r="F14" s="272"/>
      <c r="G14" s="272"/>
      <c r="H14" s="272"/>
      <c r="I14" s="273"/>
      <c r="J14" s="272"/>
      <c r="K14" s="272"/>
      <c r="L14" s="274"/>
      <c r="M14" s="274"/>
      <c r="N14" s="274"/>
      <c r="O14" s="274"/>
      <c r="P14" s="274"/>
      <c r="R14" s="204"/>
      <c r="S14" s="204"/>
    </row>
    <row r="15" spans="1:19" ht="38.25">
      <c r="A15" s="188" t="s">
        <v>404</v>
      </c>
      <c r="B15" s="272">
        <v>36455</v>
      </c>
      <c r="C15" s="272">
        <v>44259</v>
      </c>
      <c r="D15" s="272">
        <v>47274</v>
      </c>
      <c r="E15" s="272">
        <v>53394</v>
      </c>
      <c r="F15" s="272">
        <v>43714</v>
      </c>
      <c r="G15" s="272">
        <v>29158</v>
      </c>
      <c r="H15" s="272">
        <v>31434</v>
      </c>
      <c r="I15" s="273">
        <v>40723</v>
      </c>
      <c r="J15" s="272">
        <v>48815</v>
      </c>
      <c r="K15" s="272">
        <v>60993</v>
      </c>
      <c r="L15" s="274">
        <v>77491</v>
      </c>
      <c r="M15" s="274">
        <v>103535</v>
      </c>
      <c r="N15" s="274">
        <v>140236</v>
      </c>
      <c r="O15" s="274">
        <v>191696</v>
      </c>
      <c r="P15" s="274">
        <v>252908</v>
      </c>
      <c r="Q15" s="182">
        <v>167726</v>
      </c>
      <c r="R15" s="89">
        <v>213315</v>
      </c>
      <c r="S15" s="89">
        <v>275277</v>
      </c>
    </row>
    <row r="16" spans="1:19" ht="38.25">
      <c r="A16" s="188" t="s">
        <v>405</v>
      </c>
      <c r="B16" s="272">
        <v>13997</v>
      </c>
      <c r="C16" s="272">
        <v>18344</v>
      </c>
      <c r="D16" s="272">
        <v>20819</v>
      </c>
      <c r="E16" s="272">
        <v>18588</v>
      </c>
      <c r="F16" s="272">
        <v>14302</v>
      </c>
      <c r="G16" s="272">
        <v>10379</v>
      </c>
      <c r="H16" s="272">
        <v>13428</v>
      </c>
      <c r="I16" s="273">
        <v>13041</v>
      </c>
      <c r="J16" s="272">
        <v>12151</v>
      </c>
      <c r="K16" s="272">
        <v>15077</v>
      </c>
      <c r="L16" s="274">
        <v>19891</v>
      </c>
      <c r="M16" s="274">
        <v>21899</v>
      </c>
      <c r="N16" s="274">
        <v>24045</v>
      </c>
      <c r="O16" s="274">
        <v>31790</v>
      </c>
      <c r="P16" s="274">
        <v>38953</v>
      </c>
      <c r="Q16" s="182">
        <v>24077</v>
      </c>
      <c r="R16" s="89">
        <v>35318</v>
      </c>
      <c r="S16" s="89">
        <v>48554</v>
      </c>
    </row>
    <row r="17" spans="1:19" ht="78.75" customHeight="1">
      <c r="A17" s="188" t="s">
        <v>275</v>
      </c>
      <c r="B17" s="272">
        <f>B19+B20</f>
        <v>38661</v>
      </c>
      <c r="C17" s="272">
        <v>46709</v>
      </c>
      <c r="D17" s="272">
        <v>46458</v>
      </c>
      <c r="E17" s="272">
        <v>53123</v>
      </c>
      <c r="F17" s="272">
        <v>43579</v>
      </c>
      <c r="G17" s="272">
        <v>30278</v>
      </c>
      <c r="H17" s="272">
        <v>33880</v>
      </c>
      <c r="I17" s="273">
        <v>41883</v>
      </c>
      <c r="J17" s="272">
        <v>46177</v>
      </c>
      <c r="K17" s="272">
        <v>57347</v>
      </c>
      <c r="L17" s="274">
        <v>75569</v>
      </c>
      <c r="M17" s="274">
        <v>98708</v>
      </c>
      <c r="N17" s="274">
        <v>137807</v>
      </c>
      <c r="O17" s="274">
        <v>199746</v>
      </c>
      <c r="P17" s="104">
        <v>267101</v>
      </c>
      <c r="Q17" s="182">
        <v>167348</v>
      </c>
      <c r="R17" s="89">
        <v>228912</v>
      </c>
      <c r="S17" s="89">
        <v>305605</v>
      </c>
    </row>
    <row r="18" spans="1:18" ht="12.75">
      <c r="A18" s="188" t="s">
        <v>2085</v>
      </c>
      <c r="B18" s="276"/>
      <c r="C18" s="272"/>
      <c r="D18" s="272"/>
      <c r="E18" s="272"/>
      <c r="F18" s="272"/>
      <c r="G18" s="277"/>
      <c r="H18" s="273"/>
      <c r="I18" s="272"/>
      <c r="J18" s="272"/>
      <c r="K18" s="278"/>
      <c r="L18" s="278"/>
      <c r="M18" s="278"/>
      <c r="N18" s="278"/>
      <c r="O18" s="278"/>
      <c r="P18" s="77"/>
      <c r="Q18" s="84"/>
      <c r="R18" s="204"/>
    </row>
    <row r="19" spans="1:19" ht="38.25">
      <c r="A19" s="188" t="s">
        <v>404</v>
      </c>
      <c r="B19" s="272">
        <v>28344</v>
      </c>
      <c r="C19" s="272">
        <v>33117</v>
      </c>
      <c r="D19" s="272">
        <v>31909</v>
      </c>
      <c r="E19" s="272">
        <v>38889</v>
      </c>
      <c r="F19" s="272">
        <v>32266</v>
      </c>
      <c r="G19" s="272">
        <v>21935</v>
      </c>
      <c r="H19" s="272">
        <v>22276</v>
      </c>
      <c r="I19" s="273">
        <v>30681</v>
      </c>
      <c r="J19" s="272">
        <v>36014</v>
      </c>
      <c r="K19" s="272">
        <v>44207</v>
      </c>
      <c r="L19" s="274">
        <v>57856</v>
      </c>
      <c r="M19" s="274">
        <v>79712</v>
      </c>
      <c r="N19" s="274">
        <v>115433</v>
      </c>
      <c r="O19" s="274">
        <v>169875</v>
      </c>
      <c r="P19" s="275">
        <v>230494</v>
      </c>
      <c r="Q19" s="182">
        <v>145530</v>
      </c>
      <c r="R19" s="89">
        <v>197184</v>
      </c>
      <c r="S19" s="89">
        <v>261017</v>
      </c>
    </row>
    <row r="20" spans="1:19" ht="38.25">
      <c r="A20" s="188" t="s">
        <v>165</v>
      </c>
      <c r="B20" s="272">
        <v>10317</v>
      </c>
      <c r="C20" s="272">
        <v>13592</v>
      </c>
      <c r="D20" s="272">
        <v>14549</v>
      </c>
      <c r="E20" s="272">
        <v>14234</v>
      </c>
      <c r="F20" s="272">
        <v>11313</v>
      </c>
      <c r="G20" s="272">
        <v>8343</v>
      </c>
      <c r="H20" s="272">
        <v>11604</v>
      </c>
      <c r="I20" s="273">
        <v>11202</v>
      </c>
      <c r="J20" s="272">
        <v>10163</v>
      </c>
      <c r="K20" s="272">
        <v>13139</v>
      </c>
      <c r="L20" s="274">
        <v>17713</v>
      </c>
      <c r="M20" s="274">
        <v>18996</v>
      </c>
      <c r="N20" s="274">
        <v>22374</v>
      </c>
      <c r="O20" s="274">
        <v>29871</v>
      </c>
      <c r="P20" s="275">
        <v>36607</v>
      </c>
      <c r="Q20" s="182">
        <v>21818</v>
      </c>
      <c r="R20" s="89">
        <v>31728</v>
      </c>
      <c r="S20" s="89">
        <v>44588</v>
      </c>
    </row>
    <row r="21" spans="1:19" ht="51">
      <c r="A21" s="188" t="s">
        <v>1012</v>
      </c>
      <c r="B21" s="272">
        <v>16927</v>
      </c>
      <c r="C21" s="272">
        <v>19816</v>
      </c>
      <c r="D21" s="272">
        <v>21592</v>
      </c>
      <c r="E21" s="272">
        <v>14913</v>
      </c>
      <c r="F21" s="272">
        <v>16429</v>
      </c>
      <c r="G21" s="272">
        <v>36014</v>
      </c>
      <c r="H21" s="279">
        <v>60172</v>
      </c>
      <c r="I21" s="273">
        <v>48121</v>
      </c>
      <c r="J21" s="272">
        <v>46335</v>
      </c>
      <c r="K21" s="272">
        <v>59860</v>
      </c>
      <c r="L21" s="274">
        <v>85825</v>
      </c>
      <c r="M21" s="279">
        <v>118364</v>
      </c>
      <c r="N21" s="274">
        <v>139269</v>
      </c>
      <c r="O21" s="274">
        <v>130915</v>
      </c>
      <c r="P21" s="320">
        <v>179742</v>
      </c>
      <c r="Q21" s="182">
        <v>111585</v>
      </c>
      <c r="R21" s="89">
        <v>151996</v>
      </c>
      <c r="S21" s="89">
        <v>198181</v>
      </c>
    </row>
    <row r="22" spans="1:19" ht="12.75">
      <c r="A22" s="188" t="s">
        <v>2085</v>
      </c>
      <c r="B22" s="272"/>
      <c r="C22" s="276"/>
      <c r="D22" s="272"/>
      <c r="E22" s="272"/>
      <c r="F22" s="272"/>
      <c r="G22" s="272"/>
      <c r="H22" s="280"/>
      <c r="I22" s="273"/>
      <c r="J22" s="272"/>
      <c r="K22" s="272"/>
      <c r="L22" s="274"/>
      <c r="M22" s="280"/>
      <c r="N22" s="278"/>
      <c r="O22" s="278"/>
      <c r="P22" s="321"/>
      <c r="Q22" s="322"/>
      <c r="R22" s="373"/>
      <c r="S22" s="204"/>
    </row>
    <row r="23" spans="1:19" ht="38.25">
      <c r="A23" s="188" t="s">
        <v>1013</v>
      </c>
      <c r="B23" s="272">
        <v>15209</v>
      </c>
      <c r="C23" s="272">
        <v>21187</v>
      </c>
      <c r="D23" s="272">
        <v>23845</v>
      </c>
      <c r="E23" s="272">
        <v>14425</v>
      </c>
      <c r="F23" s="272">
        <v>14937</v>
      </c>
      <c r="G23" s="272">
        <v>34398</v>
      </c>
      <c r="H23" s="279">
        <v>59349</v>
      </c>
      <c r="I23" s="273">
        <v>45891</v>
      </c>
      <c r="J23" s="272">
        <v>42111</v>
      </c>
      <c r="K23" s="272">
        <v>53579</v>
      </c>
      <c r="L23" s="274">
        <v>75514</v>
      </c>
      <c r="M23" s="279">
        <v>106714</v>
      </c>
      <c r="N23" s="274">
        <v>119933</v>
      </c>
      <c r="O23" s="274">
        <v>108871</v>
      </c>
      <c r="P23" s="320">
        <v>147548</v>
      </c>
      <c r="Q23" s="182">
        <v>87544</v>
      </c>
      <c r="R23" s="89">
        <v>124655</v>
      </c>
      <c r="S23" s="89">
        <v>162909</v>
      </c>
    </row>
    <row r="24" spans="1:19" ht="38.25">
      <c r="A24" s="188" t="s">
        <v>1014</v>
      </c>
      <c r="B24" s="272">
        <v>1718</v>
      </c>
      <c r="C24" s="272">
        <v>-1371</v>
      </c>
      <c r="D24" s="272">
        <v>-2253</v>
      </c>
      <c r="E24" s="272">
        <v>488</v>
      </c>
      <c r="F24" s="272">
        <v>1492</v>
      </c>
      <c r="G24" s="272">
        <v>1616</v>
      </c>
      <c r="H24" s="279">
        <v>822</v>
      </c>
      <c r="I24" s="273">
        <v>2229</v>
      </c>
      <c r="J24" s="272">
        <v>4225</v>
      </c>
      <c r="K24" s="272">
        <v>6280</v>
      </c>
      <c r="L24" s="274">
        <v>10311</v>
      </c>
      <c r="M24" s="279">
        <v>11650</v>
      </c>
      <c r="N24" s="274">
        <v>19337</v>
      </c>
      <c r="O24" s="274">
        <v>22044</v>
      </c>
      <c r="P24" s="320">
        <v>32195</v>
      </c>
      <c r="Q24" s="182">
        <v>24041</v>
      </c>
      <c r="R24" s="89">
        <v>27341</v>
      </c>
      <c r="S24" s="89">
        <v>35271</v>
      </c>
    </row>
    <row r="25" spans="1:19" ht="25.5">
      <c r="A25" s="9" t="s">
        <v>1015</v>
      </c>
      <c r="B25" s="19"/>
      <c r="C25" s="19">
        <v>10567</v>
      </c>
      <c r="D25" s="19">
        <v>13281</v>
      </c>
      <c r="E25" s="19">
        <v>14080</v>
      </c>
      <c r="F25" s="19">
        <v>12372</v>
      </c>
      <c r="G25" s="19">
        <v>9067</v>
      </c>
      <c r="H25" s="16">
        <v>9565</v>
      </c>
      <c r="I25" s="16">
        <v>11441</v>
      </c>
      <c r="J25" s="19">
        <v>13611</v>
      </c>
      <c r="K25" s="19">
        <v>16229</v>
      </c>
      <c r="L25" s="19">
        <v>20595</v>
      </c>
      <c r="M25" s="19">
        <v>24970</v>
      </c>
      <c r="N25" s="19">
        <v>31102</v>
      </c>
      <c r="O25" s="82">
        <v>39257</v>
      </c>
      <c r="P25" s="182">
        <v>51178</v>
      </c>
      <c r="Q25" s="182">
        <v>41594</v>
      </c>
      <c r="R25" s="89">
        <v>44981</v>
      </c>
      <c r="S25" s="182">
        <v>54025</v>
      </c>
    </row>
    <row r="26" spans="1:19" ht="25.5">
      <c r="A26" s="9" t="s">
        <v>1016</v>
      </c>
      <c r="B26" s="19"/>
      <c r="C26" s="19">
        <v>20205</v>
      </c>
      <c r="D26" s="19">
        <v>18665</v>
      </c>
      <c r="E26" s="19">
        <v>20025</v>
      </c>
      <c r="F26" s="19">
        <v>16456</v>
      </c>
      <c r="G26" s="19">
        <v>13351</v>
      </c>
      <c r="H26" s="16">
        <v>16230</v>
      </c>
      <c r="I26" s="16">
        <v>20572</v>
      </c>
      <c r="J26" s="19">
        <v>23497</v>
      </c>
      <c r="K26" s="19">
        <v>27122</v>
      </c>
      <c r="L26" s="19">
        <v>33287</v>
      </c>
      <c r="M26" s="19">
        <v>38745</v>
      </c>
      <c r="N26" s="19">
        <v>44716</v>
      </c>
      <c r="O26" s="82">
        <v>58145</v>
      </c>
      <c r="P26" s="182">
        <v>75468</v>
      </c>
      <c r="Q26" s="182">
        <v>61429</v>
      </c>
      <c r="R26" s="182">
        <v>73682</v>
      </c>
      <c r="S26" s="182">
        <v>89972</v>
      </c>
    </row>
    <row r="27" ht="12.75">
      <c r="A27" s="8" t="s">
        <v>1017</v>
      </c>
    </row>
    <row r="28" ht="39.75" customHeight="1">
      <c r="A28" s="27" t="s">
        <v>1518</v>
      </c>
    </row>
    <row r="29" spans="1:19" ht="12.75">
      <c r="A29" s="281" t="s">
        <v>1018</v>
      </c>
      <c r="C29" s="263">
        <v>107</v>
      </c>
      <c r="G29" s="284">
        <v>105</v>
      </c>
      <c r="H29" s="263">
        <v>175</v>
      </c>
      <c r="I29" s="285">
        <v>151</v>
      </c>
      <c r="J29" s="284">
        <v>154</v>
      </c>
      <c r="K29" s="284">
        <v>174</v>
      </c>
      <c r="L29" s="263">
        <v>226</v>
      </c>
      <c r="M29" s="263">
        <v>330</v>
      </c>
      <c r="N29" s="263">
        <v>412</v>
      </c>
      <c r="O29" s="263">
        <v>470</v>
      </c>
      <c r="P29" s="263">
        <v>663</v>
      </c>
      <c r="Q29" s="182">
        <v>407</v>
      </c>
      <c r="R29" s="182">
        <v>546</v>
      </c>
      <c r="S29" s="182">
        <v>744</v>
      </c>
    </row>
    <row r="30" spans="1:19" ht="12.75">
      <c r="A30" s="281" t="s">
        <v>1019</v>
      </c>
      <c r="C30" s="263">
        <v>105</v>
      </c>
      <c r="D30" s="22"/>
      <c r="E30" s="67"/>
      <c r="F30" s="67"/>
      <c r="G30" s="284">
        <v>95.8</v>
      </c>
      <c r="H30" s="263">
        <v>174</v>
      </c>
      <c r="I30" s="285">
        <v>148</v>
      </c>
      <c r="J30" s="284">
        <v>149</v>
      </c>
      <c r="K30" s="284">
        <v>181</v>
      </c>
      <c r="L30" s="263">
        <v>234</v>
      </c>
      <c r="M30" s="263">
        <v>348</v>
      </c>
      <c r="N30" s="263">
        <v>429</v>
      </c>
      <c r="O30" s="263">
        <v>465</v>
      </c>
      <c r="P30" s="263">
        <v>676</v>
      </c>
      <c r="Q30" s="182">
        <v>387</v>
      </c>
      <c r="R30" s="182">
        <v>529</v>
      </c>
      <c r="S30" s="182">
        <v>727</v>
      </c>
    </row>
    <row r="31" spans="1:19" ht="15.75">
      <c r="A31" s="281" t="s">
        <v>1020</v>
      </c>
      <c r="C31" s="263">
        <v>63.1</v>
      </c>
      <c r="D31" s="22"/>
      <c r="E31" s="67"/>
      <c r="F31" s="67"/>
      <c r="G31" s="284">
        <v>55.3</v>
      </c>
      <c r="H31" s="263">
        <v>85.9</v>
      </c>
      <c r="I31" s="285">
        <v>101</v>
      </c>
      <c r="J31" s="284">
        <v>85.7</v>
      </c>
      <c r="K31" s="284">
        <v>106</v>
      </c>
      <c r="L31" s="263">
        <v>109</v>
      </c>
      <c r="M31" s="263">
        <v>151</v>
      </c>
      <c r="N31" s="263">
        <v>216</v>
      </c>
      <c r="O31" s="263">
        <v>234</v>
      </c>
      <c r="P31" s="263">
        <v>354</v>
      </c>
      <c r="Q31" s="182">
        <v>249</v>
      </c>
      <c r="R31" s="182">
        <v>273</v>
      </c>
      <c r="S31" s="182">
        <v>342</v>
      </c>
    </row>
    <row r="32" spans="1:19" ht="12.75">
      <c r="A32" s="281" t="s">
        <v>1021</v>
      </c>
      <c r="C32" s="263">
        <v>34.3</v>
      </c>
      <c r="D32" s="22"/>
      <c r="E32" s="67"/>
      <c r="F32" s="67"/>
      <c r="G32" s="284">
        <v>16.5</v>
      </c>
      <c r="H32" s="263">
        <v>26.3</v>
      </c>
      <c r="I32" s="285">
        <v>29.2</v>
      </c>
      <c r="J32" s="284">
        <v>26.7</v>
      </c>
      <c r="K32" s="284">
        <v>28.5</v>
      </c>
      <c r="L32" s="263">
        <v>38.4</v>
      </c>
      <c r="M32" s="263">
        <v>47.2</v>
      </c>
      <c r="N32" s="263">
        <v>47.5</v>
      </c>
      <c r="O32" s="263">
        <v>54.7</v>
      </c>
      <c r="P32" s="263">
        <v>79.6</v>
      </c>
      <c r="Q32" s="182">
        <v>70.1</v>
      </c>
      <c r="R32" s="182">
        <v>79.4</v>
      </c>
      <c r="S32" s="182">
        <v>103</v>
      </c>
    </row>
    <row r="33" spans="1:19" ht="12.75">
      <c r="A33" s="281" t="s">
        <v>1022</v>
      </c>
      <c r="C33" s="263">
        <v>23.1</v>
      </c>
      <c r="D33" s="22"/>
      <c r="E33" s="67"/>
      <c r="F33" s="67"/>
      <c r="G33" s="284">
        <v>14.8</v>
      </c>
      <c r="H33" s="263">
        <v>15.8</v>
      </c>
      <c r="I33" s="285">
        <v>14.8</v>
      </c>
      <c r="J33" s="284">
        <v>15.1</v>
      </c>
      <c r="K33" s="284">
        <v>16.2</v>
      </c>
      <c r="L33" s="263">
        <v>30.1</v>
      </c>
      <c r="M33" s="263">
        <v>47.7</v>
      </c>
      <c r="N33" s="263">
        <v>39.3</v>
      </c>
      <c r="O33" s="324">
        <v>51</v>
      </c>
      <c r="P33" s="263">
        <v>89.2</v>
      </c>
      <c r="Q33" s="182">
        <v>44.5</v>
      </c>
      <c r="R33" s="182">
        <v>83.4</v>
      </c>
      <c r="S33" s="182">
        <v>118</v>
      </c>
    </row>
    <row r="34" spans="1:19" ht="12.75">
      <c r="A34" s="281" t="s">
        <v>1023</v>
      </c>
      <c r="C34" s="263">
        <v>47.3</v>
      </c>
      <c r="D34" s="22"/>
      <c r="E34" s="67"/>
      <c r="F34" s="67"/>
      <c r="G34" s="284">
        <v>41.1</v>
      </c>
      <c r="H34" s="263">
        <v>39.4</v>
      </c>
      <c r="I34" s="285">
        <v>40.3</v>
      </c>
      <c r="J34" s="284">
        <v>37.6</v>
      </c>
      <c r="K34" s="284">
        <v>41.3</v>
      </c>
      <c r="L34" s="263">
        <v>49.5</v>
      </c>
      <c r="M34" s="263">
        <v>63.4</v>
      </c>
      <c r="N34" s="263">
        <v>72.3</v>
      </c>
      <c r="O34" s="263">
        <v>74.8</v>
      </c>
      <c r="P34" s="263">
        <v>275</v>
      </c>
      <c r="Q34" s="182">
        <v>179</v>
      </c>
      <c r="R34" s="182">
        <v>140</v>
      </c>
      <c r="S34" s="182">
        <v>228</v>
      </c>
    </row>
    <row r="35" spans="1:19" ht="12.75">
      <c r="A35" s="281" t="s">
        <v>1024</v>
      </c>
      <c r="C35" s="263">
        <v>130</v>
      </c>
      <c r="D35" s="22"/>
      <c r="E35" s="67"/>
      <c r="F35" s="67"/>
      <c r="G35" s="284">
        <v>50.8</v>
      </c>
      <c r="H35" s="263">
        <v>97.6</v>
      </c>
      <c r="I35" s="285">
        <v>87.5</v>
      </c>
      <c r="J35" s="284">
        <v>72.7</v>
      </c>
      <c r="K35" s="284">
        <v>123</v>
      </c>
      <c r="L35" s="263">
        <v>161</v>
      </c>
      <c r="M35" s="263">
        <v>190</v>
      </c>
      <c r="N35" s="263">
        <v>196</v>
      </c>
      <c r="O35" s="263">
        <v>224</v>
      </c>
      <c r="P35" s="263">
        <v>453</v>
      </c>
      <c r="Q35" s="182">
        <v>203</v>
      </c>
      <c r="R35" s="182">
        <v>284</v>
      </c>
      <c r="S35" s="182">
        <v>420</v>
      </c>
    </row>
    <row r="36" spans="1:19" ht="12.75">
      <c r="A36" s="281" t="s">
        <v>1025</v>
      </c>
      <c r="C36" s="284"/>
      <c r="D36" s="22"/>
      <c r="E36" s="67"/>
      <c r="F36" s="67"/>
      <c r="G36" s="284"/>
      <c r="H36" s="263"/>
      <c r="I36" s="285"/>
      <c r="J36" s="284"/>
      <c r="K36" s="284"/>
      <c r="L36" s="263"/>
      <c r="M36" s="263"/>
      <c r="N36" s="263"/>
      <c r="O36" s="263"/>
      <c r="P36" s="263"/>
      <c r="Q36" s="182"/>
      <c r="R36" s="182"/>
      <c r="S36" s="182"/>
    </row>
    <row r="37" spans="1:19" ht="12.75">
      <c r="A37" s="281" t="s">
        <v>580</v>
      </c>
      <c r="C37" s="263">
        <v>119</v>
      </c>
      <c r="D37" s="67"/>
      <c r="E37" s="67"/>
      <c r="F37" s="67"/>
      <c r="G37" s="284">
        <v>37.9</v>
      </c>
      <c r="H37" s="324">
        <v>58</v>
      </c>
      <c r="I37" s="285">
        <v>62.6</v>
      </c>
      <c r="J37" s="325">
        <v>59</v>
      </c>
      <c r="K37" s="284">
        <v>77.1</v>
      </c>
      <c r="L37" s="263">
        <v>106</v>
      </c>
      <c r="M37" s="263">
        <v>139</v>
      </c>
      <c r="N37" s="263">
        <v>145</v>
      </c>
      <c r="O37" s="263">
        <v>196</v>
      </c>
      <c r="P37" s="263">
        <v>353</v>
      </c>
      <c r="Q37" s="182">
        <v>177</v>
      </c>
      <c r="R37" s="182">
        <v>199</v>
      </c>
      <c r="S37" s="182">
        <v>309</v>
      </c>
    </row>
    <row r="38" spans="1:19" ht="25.5">
      <c r="A38" s="281" t="s">
        <v>581</v>
      </c>
      <c r="C38" s="323"/>
      <c r="D38" s="67"/>
      <c r="E38" s="67"/>
      <c r="F38" s="67"/>
      <c r="G38" s="326"/>
      <c r="H38" s="263">
        <v>153</v>
      </c>
      <c r="I38" s="326"/>
      <c r="J38" s="326"/>
      <c r="K38" s="326"/>
      <c r="L38" s="263">
        <v>262</v>
      </c>
      <c r="M38" s="263">
        <v>367</v>
      </c>
      <c r="N38" s="263">
        <v>316</v>
      </c>
      <c r="O38" s="263">
        <v>516</v>
      </c>
      <c r="P38" s="263">
        <v>934</v>
      </c>
      <c r="Q38" s="182">
        <v>454</v>
      </c>
      <c r="R38" s="182">
        <v>518</v>
      </c>
      <c r="S38" s="182">
        <v>820</v>
      </c>
    </row>
    <row r="39" spans="1:19" ht="12.75">
      <c r="A39" s="281" t="s">
        <v>582</v>
      </c>
      <c r="C39" s="263"/>
      <c r="D39" s="67"/>
      <c r="E39" s="67"/>
      <c r="F39" s="67"/>
      <c r="G39" s="282"/>
      <c r="H39" s="274"/>
      <c r="I39" s="283"/>
      <c r="J39" s="272"/>
      <c r="K39" s="272"/>
      <c r="L39" s="274"/>
      <c r="M39" s="274"/>
      <c r="N39" s="274"/>
      <c r="O39" s="274"/>
      <c r="P39" s="274"/>
      <c r="Q39" s="77"/>
      <c r="R39" s="135"/>
      <c r="S39" s="182"/>
    </row>
    <row r="40" spans="1:19" ht="12.75">
      <c r="A40" s="281" t="s">
        <v>580</v>
      </c>
      <c r="C40" s="324">
        <v>72</v>
      </c>
      <c r="D40" s="67"/>
      <c r="E40" s="67"/>
      <c r="F40" s="67"/>
      <c r="G40" s="284">
        <v>86.4</v>
      </c>
      <c r="H40" s="263">
        <v>86.7</v>
      </c>
      <c r="I40" s="285">
        <v>76.9</v>
      </c>
      <c r="J40" s="325">
        <v>75</v>
      </c>
      <c r="K40" s="284">
        <v>76.4</v>
      </c>
      <c r="L40" s="263">
        <v>95.8</v>
      </c>
      <c r="M40" s="263">
        <v>136</v>
      </c>
      <c r="N40" s="263">
        <v>150</v>
      </c>
      <c r="O40" s="263">
        <v>175</v>
      </c>
      <c r="P40" s="263">
        <v>447</v>
      </c>
      <c r="Q40" s="182">
        <v>453</v>
      </c>
      <c r="R40" s="182">
        <v>283</v>
      </c>
      <c r="S40" s="182">
        <v>366</v>
      </c>
    </row>
    <row r="41" spans="1:19" ht="25.5">
      <c r="A41" s="281" t="s">
        <v>581</v>
      </c>
      <c r="C41" s="323"/>
      <c r="D41" s="67"/>
      <c r="E41" s="67"/>
      <c r="F41" s="67"/>
      <c r="G41" s="284"/>
      <c r="H41" s="263">
        <v>143</v>
      </c>
      <c r="I41" s="285"/>
      <c r="J41" s="284"/>
      <c r="K41" s="284"/>
      <c r="L41" s="263">
        <v>159</v>
      </c>
      <c r="M41" s="263">
        <v>225</v>
      </c>
      <c r="N41" s="263">
        <v>249</v>
      </c>
      <c r="O41" s="263">
        <v>277</v>
      </c>
      <c r="P41" s="263">
        <v>730</v>
      </c>
      <c r="Q41" s="182">
        <v>743</v>
      </c>
      <c r="R41" s="182">
        <v>470</v>
      </c>
      <c r="S41" s="182">
        <v>566</v>
      </c>
    </row>
    <row r="42" spans="1:19" ht="28.5">
      <c r="A42" s="281" t="s">
        <v>583</v>
      </c>
      <c r="C42" s="263">
        <v>57.7</v>
      </c>
      <c r="D42" s="67"/>
      <c r="E42" s="67"/>
      <c r="F42" s="67"/>
      <c r="G42" s="284">
        <v>43.4</v>
      </c>
      <c r="H42" s="263">
        <v>43.4</v>
      </c>
      <c r="I42" s="284">
        <v>43.9</v>
      </c>
      <c r="J42" s="284">
        <v>44.8</v>
      </c>
      <c r="K42" s="284">
        <v>48.1</v>
      </c>
      <c r="L42" s="263">
        <v>56.3</v>
      </c>
      <c r="M42" s="263">
        <v>59.6</v>
      </c>
      <c r="N42" s="263">
        <v>63.8</v>
      </c>
      <c r="O42" s="263">
        <v>83.9</v>
      </c>
      <c r="P42" s="263">
        <v>95.1</v>
      </c>
      <c r="Q42" s="182">
        <v>84.6</v>
      </c>
      <c r="R42" s="182">
        <v>87.1</v>
      </c>
      <c r="S42" s="182">
        <v>94.3</v>
      </c>
    </row>
    <row r="43" spans="1:19" ht="15.75">
      <c r="A43" s="281" t="s">
        <v>584</v>
      </c>
      <c r="C43" s="263">
        <v>288</v>
      </c>
      <c r="D43" s="67"/>
      <c r="E43" s="67"/>
      <c r="F43" s="67"/>
      <c r="G43" s="284">
        <v>256</v>
      </c>
      <c r="H43" s="263">
        <v>227</v>
      </c>
      <c r="I43" s="284">
        <v>237</v>
      </c>
      <c r="J43" s="284">
        <v>244</v>
      </c>
      <c r="K43" s="284">
        <v>250</v>
      </c>
      <c r="L43" s="263">
        <v>295</v>
      </c>
      <c r="M43" s="263">
        <v>346</v>
      </c>
      <c r="N43" s="263">
        <v>355</v>
      </c>
      <c r="O43" s="263">
        <v>509</v>
      </c>
      <c r="P43" s="263">
        <v>578</v>
      </c>
      <c r="Q43" s="182">
        <v>388</v>
      </c>
      <c r="R43" s="182">
        <v>458</v>
      </c>
      <c r="S43" s="182">
        <v>304</v>
      </c>
    </row>
    <row r="44" spans="1:19" ht="12.75">
      <c r="A44" s="281" t="s">
        <v>585</v>
      </c>
      <c r="C44" s="263">
        <v>709</v>
      </c>
      <c r="D44" s="67"/>
      <c r="E44" s="67"/>
      <c r="F44" s="67"/>
      <c r="G44" s="284">
        <v>282</v>
      </c>
      <c r="H44" s="263">
        <v>355</v>
      </c>
      <c r="I44" s="285">
        <v>300</v>
      </c>
      <c r="J44" s="284">
        <v>299</v>
      </c>
      <c r="K44" s="284">
        <v>324</v>
      </c>
      <c r="L44" s="263">
        <v>377</v>
      </c>
      <c r="M44" s="263">
        <v>391</v>
      </c>
      <c r="N44" s="263">
        <v>439</v>
      </c>
      <c r="O44" s="263">
        <v>548</v>
      </c>
      <c r="P44" s="263">
        <v>573</v>
      </c>
      <c r="Q44" s="182">
        <v>413</v>
      </c>
      <c r="R44" s="182">
        <v>606</v>
      </c>
      <c r="S44" s="182">
        <v>659</v>
      </c>
    </row>
    <row r="45" spans="1:19" ht="12.75">
      <c r="A45" s="281" t="s">
        <v>2063</v>
      </c>
      <c r="C45" s="263">
        <v>595</v>
      </c>
      <c r="D45" s="67"/>
      <c r="E45" s="67"/>
      <c r="F45" s="67"/>
      <c r="G45" s="284">
        <v>358</v>
      </c>
      <c r="H45" s="263">
        <v>398</v>
      </c>
      <c r="I45" s="285">
        <v>427</v>
      </c>
      <c r="J45" s="284">
        <v>339</v>
      </c>
      <c r="K45" s="284">
        <v>348</v>
      </c>
      <c r="L45" s="263">
        <v>395</v>
      </c>
      <c r="M45" s="263">
        <v>459</v>
      </c>
      <c r="N45" s="263">
        <v>507</v>
      </c>
      <c r="O45" s="263">
        <v>544</v>
      </c>
      <c r="P45" s="263">
        <v>618</v>
      </c>
      <c r="Q45" s="182">
        <v>481</v>
      </c>
      <c r="R45" s="182">
        <v>482</v>
      </c>
      <c r="S45" s="182">
        <v>590</v>
      </c>
    </row>
    <row r="46" spans="1:19" ht="12.75">
      <c r="A46" s="281" t="s">
        <v>2064</v>
      </c>
      <c r="C46" s="263">
        <v>132</v>
      </c>
      <c r="D46" s="67"/>
      <c r="E46" s="67"/>
      <c r="F46" s="67"/>
      <c r="G46" s="284">
        <v>69.8</v>
      </c>
      <c r="H46" s="263">
        <v>83.7</v>
      </c>
      <c r="I46" s="285">
        <v>91.8</v>
      </c>
      <c r="J46" s="284">
        <v>92.5</v>
      </c>
      <c r="K46" s="284">
        <v>132</v>
      </c>
      <c r="L46" s="263">
        <v>254</v>
      </c>
      <c r="M46" s="263">
        <v>264</v>
      </c>
      <c r="N46" s="263">
        <v>246</v>
      </c>
      <c r="O46" s="263">
        <v>317</v>
      </c>
      <c r="P46" s="263">
        <v>489</v>
      </c>
      <c r="Q46" s="182">
        <v>277</v>
      </c>
      <c r="R46" s="182">
        <v>369</v>
      </c>
      <c r="S46" s="182">
        <v>475</v>
      </c>
    </row>
    <row r="47" spans="1:19" ht="12.75">
      <c r="A47" s="281" t="s">
        <v>2065</v>
      </c>
      <c r="C47" s="263">
        <v>1085</v>
      </c>
      <c r="D47" s="67"/>
      <c r="E47" s="67"/>
      <c r="F47" s="67"/>
      <c r="G47" s="284">
        <v>558</v>
      </c>
      <c r="H47" s="263">
        <v>628</v>
      </c>
      <c r="I47" s="285">
        <v>602</v>
      </c>
      <c r="J47" s="284">
        <v>616</v>
      </c>
      <c r="K47" s="284">
        <v>627</v>
      </c>
      <c r="L47" s="263">
        <v>1145</v>
      </c>
      <c r="M47" s="263">
        <v>1579</v>
      </c>
      <c r="N47" s="263">
        <v>1492</v>
      </c>
      <c r="O47" s="263">
        <v>1696</v>
      </c>
      <c r="P47" s="263">
        <v>2499</v>
      </c>
      <c r="Q47" s="182">
        <v>1613</v>
      </c>
      <c r="R47" s="182">
        <v>1646</v>
      </c>
      <c r="S47" s="182">
        <v>2033</v>
      </c>
    </row>
    <row r="48" spans="1:19" ht="12.75">
      <c r="A48" s="281" t="s">
        <v>2066</v>
      </c>
      <c r="C48" s="263">
        <v>2539</v>
      </c>
      <c r="D48" s="67"/>
      <c r="E48" s="67"/>
      <c r="F48" s="67"/>
      <c r="G48" s="284">
        <v>1429</v>
      </c>
      <c r="H48" s="263">
        <v>1677</v>
      </c>
      <c r="I48" s="285">
        <v>1473</v>
      </c>
      <c r="J48" s="284">
        <v>1371</v>
      </c>
      <c r="K48" s="284">
        <v>1611</v>
      </c>
      <c r="L48" s="263">
        <v>2632</v>
      </c>
      <c r="M48" s="263">
        <v>3447</v>
      </c>
      <c r="N48" s="263">
        <v>6200</v>
      </c>
      <c r="O48" s="263">
        <v>6638</v>
      </c>
      <c r="P48" s="263">
        <v>6047</v>
      </c>
      <c r="Q48" s="182">
        <v>4894</v>
      </c>
      <c r="R48" s="182">
        <v>4216</v>
      </c>
      <c r="S48" s="182">
        <v>8738</v>
      </c>
    </row>
    <row r="49" spans="1:19" ht="12.75">
      <c r="A49" s="281" t="s">
        <v>2067</v>
      </c>
      <c r="C49" s="263">
        <v>8059</v>
      </c>
      <c r="D49" s="67"/>
      <c r="E49" s="67"/>
      <c r="F49" s="67"/>
      <c r="G49" s="284">
        <v>5291</v>
      </c>
      <c r="H49" s="263">
        <v>8641</v>
      </c>
      <c r="I49" s="285">
        <v>5750</v>
      </c>
      <c r="J49" s="284">
        <v>6117</v>
      </c>
      <c r="K49" s="284">
        <v>9062</v>
      </c>
      <c r="L49" s="263">
        <v>12609</v>
      </c>
      <c r="M49" s="263">
        <v>13563</v>
      </c>
      <c r="N49" s="263">
        <v>22730</v>
      </c>
      <c r="O49" s="263">
        <v>33855</v>
      </c>
      <c r="P49" s="263">
        <v>19546</v>
      </c>
      <c r="Q49" s="182">
        <v>14548</v>
      </c>
      <c r="R49" s="182">
        <v>21790</v>
      </c>
      <c r="S49" s="182">
        <v>22986</v>
      </c>
    </row>
    <row r="50" spans="1:19" ht="12.75">
      <c r="A50" s="281" t="s">
        <v>2068</v>
      </c>
      <c r="C50" s="263">
        <v>1520</v>
      </c>
      <c r="D50" s="67"/>
      <c r="E50" s="67"/>
      <c r="F50" s="67"/>
      <c r="G50" s="284">
        <v>1154</v>
      </c>
      <c r="H50" s="263">
        <v>1298</v>
      </c>
      <c r="I50" s="285">
        <v>1179</v>
      </c>
      <c r="J50" s="284">
        <v>1039</v>
      </c>
      <c r="K50" s="284">
        <v>1058</v>
      </c>
      <c r="L50" s="263">
        <v>1172</v>
      </c>
      <c r="M50" s="263">
        <v>1316</v>
      </c>
      <c r="N50" s="263">
        <v>1619</v>
      </c>
      <c r="O50" s="263">
        <v>2153</v>
      </c>
      <c r="P50" s="263">
        <v>2164</v>
      </c>
      <c r="Q50" s="182">
        <v>1444</v>
      </c>
      <c r="R50" s="182">
        <v>1817</v>
      </c>
      <c r="S50" s="182">
        <v>2047</v>
      </c>
    </row>
    <row r="51" spans="1:19" ht="12.75">
      <c r="A51" s="281" t="s">
        <v>2069</v>
      </c>
      <c r="C51" s="263">
        <v>3684</v>
      </c>
      <c r="D51" s="67"/>
      <c r="E51" s="67"/>
      <c r="F51" s="67"/>
      <c r="G51" s="284">
        <v>3264</v>
      </c>
      <c r="H51" s="263">
        <v>3167</v>
      </c>
      <c r="I51" s="285">
        <v>3093</v>
      </c>
      <c r="J51" s="284">
        <v>3077</v>
      </c>
      <c r="K51" s="284">
        <v>3517</v>
      </c>
      <c r="L51" s="263">
        <v>4494</v>
      </c>
      <c r="M51" s="263">
        <v>4819</v>
      </c>
      <c r="N51" s="263">
        <v>5629</v>
      </c>
      <c r="O51" s="263">
        <v>6407</v>
      </c>
      <c r="P51" s="263">
        <v>7134</v>
      </c>
      <c r="Q51" s="182">
        <v>5881</v>
      </c>
      <c r="R51" s="182">
        <v>6482</v>
      </c>
      <c r="S51" s="182">
        <v>7711</v>
      </c>
    </row>
    <row r="52" spans="1:19" ht="12.75">
      <c r="A52" s="281" t="s">
        <v>2070</v>
      </c>
      <c r="C52" s="263">
        <v>10504</v>
      </c>
      <c r="D52" s="67"/>
      <c r="E52" s="67"/>
      <c r="F52" s="67"/>
      <c r="G52" s="284">
        <v>10387</v>
      </c>
      <c r="H52" s="263">
        <v>11715</v>
      </c>
      <c r="I52" s="285">
        <v>10107</v>
      </c>
      <c r="J52" s="284">
        <v>10836</v>
      </c>
      <c r="K52" s="284">
        <v>7804</v>
      </c>
      <c r="L52" s="263">
        <v>9684</v>
      </c>
      <c r="M52" s="263">
        <v>10225</v>
      </c>
      <c r="N52" s="263">
        <v>12223</v>
      </c>
      <c r="O52" s="263">
        <v>15653</v>
      </c>
      <c r="P52" s="263">
        <v>18207</v>
      </c>
      <c r="Q52" s="182">
        <v>25092</v>
      </c>
      <c r="R52" s="182">
        <v>22430</v>
      </c>
      <c r="S52" s="182">
        <v>23172</v>
      </c>
    </row>
    <row r="53" spans="1:19" ht="12.75">
      <c r="A53" s="281" t="s">
        <v>2071</v>
      </c>
      <c r="C53" s="263">
        <v>137</v>
      </c>
      <c r="D53" s="67"/>
      <c r="E53" s="67"/>
      <c r="F53" s="67"/>
      <c r="G53" s="284">
        <v>80.1</v>
      </c>
      <c r="H53" s="263">
        <v>117</v>
      </c>
      <c r="I53" s="159">
        <v>88.7</v>
      </c>
      <c r="J53" s="159">
        <v>75.7</v>
      </c>
      <c r="K53" s="284">
        <v>103</v>
      </c>
      <c r="L53" s="263">
        <v>116</v>
      </c>
      <c r="M53" s="263">
        <v>110</v>
      </c>
      <c r="N53" s="263">
        <v>141</v>
      </c>
      <c r="O53" s="263">
        <v>250</v>
      </c>
      <c r="P53" s="263">
        <v>245</v>
      </c>
      <c r="Q53" s="182">
        <v>164</v>
      </c>
      <c r="R53" s="182">
        <v>175</v>
      </c>
      <c r="S53" s="182">
        <v>242</v>
      </c>
    </row>
    <row r="54" spans="1:19" ht="12.75">
      <c r="A54" s="281" t="s">
        <v>1597</v>
      </c>
      <c r="C54" s="263">
        <v>77.2</v>
      </c>
      <c r="D54" s="67"/>
      <c r="E54" s="67"/>
      <c r="F54" s="67"/>
      <c r="G54" s="284">
        <v>71.8</v>
      </c>
      <c r="H54" s="263">
        <v>87.2</v>
      </c>
      <c r="I54" s="159">
        <v>82</v>
      </c>
      <c r="J54" s="159">
        <v>72.6</v>
      </c>
      <c r="K54" s="284">
        <v>98.9</v>
      </c>
      <c r="L54" s="263">
        <v>116</v>
      </c>
      <c r="M54" s="263">
        <v>115</v>
      </c>
      <c r="N54" s="263">
        <v>125</v>
      </c>
      <c r="O54" s="263">
        <v>224</v>
      </c>
      <c r="P54" s="263">
        <v>220</v>
      </c>
      <c r="Q54" s="182">
        <v>126</v>
      </c>
      <c r="R54" s="182">
        <v>128</v>
      </c>
      <c r="S54" s="182">
        <v>238</v>
      </c>
    </row>
    <row r="55" spans="1:19" ht="12.75">
      <c r="A55" s="281" t="s">
        <v>2072</v>
      </c>
      <c r="C55" s="263">
        <v>973</v>
      </c>
      <c r="D55" s="67"/>
      <c r="E55" s="67"/>
      <c r="F55" s="67"/>
      <c r="G55" s="284">
        <v>1087</v>
      </c>
      <c r="H55" s="263">
        <v>1113</v>
      </c>
      <c r="I55" s="285">
        <v>1086</v>
      </c>
      <c r="J55" s="284">
        <v>940</v>
      </c>
      <c r="K55" s="284">
        <v>989</v>
      </c>
      <c r="L55" s="263">
        <v>1073</v>
      </c>
      <c r="M55" s="263">
        <v>1197</v>
      </c>
      <c r="N55" s="263">
        <v>1365</v>
      </c>
      <c r="O55" s="263">
        <v>1503</v>
      </c>
      <c r="P55" s="263">
        <v>1621</v>
      </c>
      <c r="Q55" s="182">
        <v>1426</v>
      </c>
      <c r="R55" s="182">
        <v>1513</v>
      </c>
      <c r="S55" s="182">
        <v>1625</v>
      </c>
    </row>
    <row r="56" spans="1:19" ht="38.25">
      <c r="A56" s="27" t="s">
        <v>2073</v>
      </c>
      <c r="C56" s="101"/>
      <c r="D56" s="67"/>
      <c r="E56" s="67"/>
      <c r="F56" s="67"/>
      <c r="G56" s="284"/>
      <c r="H56" s="273"/>
      <c r="I56" s="272"/>
      <c r="J56" s="272"/>
      <c r="K56" s="282"/>
      <c r="L56" s="282"/>
      <c r="M56" s="282"/>
      <c r="N56" s="282"/>
      <c r="O56" s="282"/>
      <c r="Q56" s="77"/>
      <c r="R56" s="135"/>
      <c r="S56" s="135"/>
    </row>
    <row r="57" spans="1:19" ht="12.75">
      <c r="A57" s="281" t="s">
        <v>2074</v>
      </c>
      <c r="B57" s="67"/>
      <c r="C57" s="284">
        <v>18.1</v>
      </c>
      <c r="D57" s="67"/>
      <c r="E57" s="67"/>
      <c r="F57" s="282"/>
      <c r="G57" s="284">
        <v>5.5</v>
      </c>
      <c r="H57" s="284">
        <v>4.4</v>
      </c>
      <c r="I57" s="284">
        <v>6.4</v>
      </c>
      <c r="J57" s="284">
        <v>7.3</v>
      </c>
      <c r="K57" s="284">
        <v>8.7</v>
      </c>
      <c r="L57" s="263">
        <v>10.8</v>
      </c>
      <c r="M57" s="263">
        <v>16.8</v>
      </c>
      <c r="N57" s="263">
        <v>15.1</v>
      </c>
      <c r="O57" s="263">
        <v>19.9</v>
      </c>
      <c r="P57" s="263">
        <v>28.7</v>
      </c>
      <c r="Q57" s="182">
        <v>19.6</v>
      </c>
      <c r="R57" s="182">
        <v>32.7</v>
      </c>
      <c r="S57" s="182">
        <v>59.1</v>
      </c>
    </row>
    <row r="58" spans="1:19" ht="12.75">
      <c r="A58" s="281" t="s">
        <v>2075</v>
      </c>
      <c r="C58" s="263">
        <v>2268</v>
      </c>
      <c r="D58" s="67"/>
      <c r="E58" s="67"/>
      <c r="F58" s="67"/>
      <c r="G58" s="284">
        <v>1383</v>
      </c>
      <c r="H58" s="263">
        <v>1129</v>
      </c>
      <c r="I58" s="284">
        <v>979</v>
      </c>
      <c r="J58" s="284">
        <v>894</v>
      </c>
      <c r="K58" s="284">
        <v>959</v>
      </c>
      <c r="L58" s="263">
        <v>988</v>
      </c>
      <c r="M58" s="263">
        <v>1098</v>
      </c>
      <c r="N58" s="263">
        <v>1223</v>
      </c>
      <c r="O58" s="263">
        <v>1441</v>
      </c>
      <c r="P58" s="263">
        <v>1966</v>
      </c>
      <c r="Q58" s="182">
        <v>1768</v>
      </c>
      <c r="R58" s="182">
        <v>2187</v>
      </c>
      <c r="S58" s="182">
        <v>3139</v>
      </c>
    </row>
    <row r="59" spans="1:19" ht="12.75">
      <c r="A59" s="281" t="s">
        <v>2076</v>
      </c>
      <c r="C59" s="263">
        <v>592</v>
      </c>
      <c r="D59" s="67"/>
      <c r="E59" s="67"/>
      <c r="F59" s="67"/>
      <c r="G59" s="284">
        <v>617</v>
      </c>
      <c r="H59" s="263">
        <v>535</v>
      </c>
      <c r="I59" s="284">
        <v>622</v>
      </c>
      <c r="J59" s="284">
        <v>725</v>
      </c>
      <c r="K59" s="284">
        <v>675</v>
      </c>
      <c r="L59" s="263">
        <v>784</v>
      </c>
      <c r="M59" s="263">
        <v>1033</v>
      </c>
      <c r="N59" s="263">
        <v>1274</v>
      </c>
      <c r="O59" s="263">
        <v>1581</v>
      </c>
      <c r="P59" s="263">
        <v>1828</v>
      </c>
      <c r="Q59" s="182">
        <v>1529</v>
      </c>
      <c r="R59" s="182">
        <v>1398</v>
      </c>
      <c r="S59" s="182">
        <v>1552</v>
      </c>
    </row>
    <row r="60" spans="1:19" ht="25.5">
      <c r="A60" s="281" t="s">
        <v>1839</v>
      </c>
      <c r="C60" s="263">
        <v>397</v>
      </c>
      <c r="D60" s="67"/>
      <c r="E60" s="67"/>
      <c r="F60" s="67"/>
      <c r="G60" s="326"/>
      <c r="H60" s="323"/>
      <c r="I60" s="326"/>
      <c r="J60" s="326"/>
      <c r="K60" s="326"/>
      <c r="L60" s="323"/>
      <c r="M60" s="263">
        <v>262</v>
      </c>
      <c r="N60" s="263">
        <v>296</v>
      </c>
      <c r="O60" s="263">
        <v>354</v>
      </c>
      <c r="P60" s="263">
        <v>417</v>
      </c>
      <c r="Q60" s="182">
        <v>337</v>
      </c>
      <c r="R60" s="182">
        <v>341</v>
      </c>
      <c r="S60" s="182">
        <v>383</v>
      </c>
    </row>
    <row r="61" spans="1:19" ht="12.75">
      <c r="A61" s="281" t="s">
        <v>1840</v>
      </c>
      <c r="C61" s="263">
        <v>93243</v>
      </c>
      <c r="D61" s="286"/>
      <c r="E61" s="286"/>
      <c r="F61" s="286"/>
      <c r="G61" s="159">
        <v>143513</v>
      </c>
      <c r="H61" s="263">
        <v>139726</v>
      </c>
      <c r="I61" s="326">
        <v>132616</v>
      </c>
      <c r="J61" s="326">
        <v>98826</v>
      </c>
      <c r="K61" s="284">
        <v>111715</v>
      </c>
      <c r="L61" s="263">
        <v>106114</v>
      </c>
      <c r="M61" s="263">
        <v>150915</v>
      </c>
      <c r="N61" s="263">
        <v>156591</v>
      </c>
      <c r="O61" s="263">
        <v>177645</v>
      </c>
      <c r="P61" s="263">
        <v>195315</v>
      </c>
      <c r="Q61" s="182">
        <v>210753</v>
      </c>
      <c r="R61" s="182">
        <v>200727</v>
      </c>
      <c r="S61" s="182">
        <v>223166</v>
      </c>
    </row>
    <row r="62" spans="1:19" ht="12.75">
      <c r="A62" s="281" t="s">
        <v>1841</v>
      </c>
      <c r="C62" s="263">
        <v>54423</v>
      </c>
      <c r="D62" s="286"/>
      <c r="E62" s="286"/>
      <c r="F62" s="286"/>
      <c r="G62" s="159">
        <v>35830</v>
      </c>
      <c r="H62" s="263">
        <v>3220</v>
      </c>
      <c r="I62" s="326">
        <v>2089</v>
      </c>
      <c r="J62" s="326">
        <v>1680</v>
      </c>
      <c r="K62" s="284">
        <v>1357</v>
      </c>
      <c r="L62" s="263">
        <v>1056</v>
      </c>
      <c r="M62" s="263">
        <v>1129</v>
      </c>
      <c r="N62" s="263">
        <v>987</v>
      </c>
      <c r="O62" s="263">
        <v>1413</v>
      </c>
      <c r="P62" s="263">
        <v>2166</v>
      </c>
      <c r="Q62" s="182">
        <v>1729</v>
      </c>
      <c r="R62" s="182">
        <v>1162</v>
      </c>
      <c r="S62" s="182">
        <v>1270</v>
      </c>
    </row>
    <row r="63" spans="1:19" ht="38.25">
      <c r="A63" s="281" t="s">
        <v>1842</v>
      </c>
      <c r="C63" s="263">
        <v>19649</v>
      </c>
      <c r="D63" s="286"/>
      <c r="E63" s="286"/>
      <c r="F63" s="286"/>
      <c r="G63" s="159">
        <v>1130</v>
      </c>
      <c r="H63" s="263">
        <v>857</v>
      </c>
      <c r="I63" s="326">
        <v>393</v>
      </c>
      <c r="J63" s="326">
        <v>946</v>
      </c>
      <c r="K63" s="284">
        <v>992</v>
      </c>
      <c r="L63" s="263">
        <v>881</v>
      </c>
      <c r="M63" s="263">
        <v>1045</v>
      </c>
      <c r="N63" s="263">
        <v>1074</v>
      </c>
      <c r="O63" s="263">
        <v>1435</v>
      </c>
      <c r="P63" s="263">
        <v>2541</v>
      </c>
      <c r="Q63" s="182">
        <v>1360</v>
      </c>
      <c r="R63" s="182">
        <v>1277</v>
      </c>
      <c r="S63" s="182">
        <v>1958</v>
      </c>
    </row>
    <row r="64" spans="1:19" ht="12.75">
      <c r="A64" s="281" t="s">
        <v>1843</v>
      </c>
      <c r="C64" s="263">
        <v>5907</v>
      </c>
      <c r="D64" s="286"/>
      <c r="E64" s="286"/>
      <c r="F64" s="286"/>
      <c r="G64" s="159">
        <v>13010</v>
      </c>
      <c r="H64" s="327">
        <v>14067</v>
      </c>
      <c r="I64" s="326">
        <v>13123</v>
      </c>
      <c r="J64" s="326">
        <v>13395</v>
      </c>
      <c r="K64" s="284">
        <v>14768</v>
      </c>
      <c r="L64" s="263">
        <v>20070</v>
      </c>
      <c r="M64" s="263">
        <v>22930</v>
      </c>
      <c r="N64" s="263">
        <v>26297</v>
      </c>
      <c r="O64" s="263">
        <v>37107</v>
      </c>
      <c r="P64" s="263">
        <v>47250</v>
      </c>
      <c r="Q64" s="182">
        <v>20931</v>
      </c>
      <c r="R64" s="182">
        <v>26426</v>
      </c>
      <c r="S64" s="182">
        <v>35035</v>
      </c>
    </row>
    <row r="65" spans="1:19" ht="12.75">
      <c r="A65" s="281" t="s">
        <v>2069</v>
      </c>
      <c r="C65" s="263">
        <v>4682</v>
      </c>
      <c r="D65" s="286"/>
      <c r="E65" s="286"/>
      <c r="F65" s="286"/>
      <c r="G65" s="284">
        <v>5443</v>
      </c>
      <c r="H65" s="263">
        <v>6259</v>
      </c>
      <c r="I65" s="284">
        <v>8265</v>
      </c>
      <c r="J65" s="284">
        <v>9319</v>
      </c>
      <c r="K65" s="284">
        <v>11486</v>
      </c>
      <c r="L65" s="263">
        <v>9833</v>
      </c>
      <c r="M65" s="263">
        <v>9988</v>
      </c>
      <c r="N65" s="263">
        <v>12096</v>
      </c>
      <c r="O65" s="263">
        <v>13325</v>
      </c>
      <c r="P65" s="275">
        <v>15182</v>
      </c>
      <c r="Q65" s="182">
        <v>16326</v>
      </c>
      <c r="R65" s="182">
        <v>16234</v>
      </c>
      <c r="S65" s="182">
        <v>18339</v>
      </c>
    </row>
    <row r="66" spans="1:19" ht="12.75">
      <c r="A66" s="281" t="s">
        <v>2070</v>
      </c>
      <c r="C66" s="263">
        <v>21032</v>
      </c>
      <c r="D66" s="67"/>
      <c r="E66" s="67"/>
      <c r="F66" s="67"/>
      <c r="G66" s="284">
        <v>22371</v>
      </c>
      <c r="H66" s="263">
        <v>18127</v>
      </c>
      <c r="I66" s="284">
        <v>17446</v>
      </c>
      <c r="J66" s="284">
        <v>13239</v>
      </c>
      <c r="K66" s="284">
        <v>12203</v>
      </c>
      <c r="L66" s="263">
        <v>20362</v>
      </c>
      <c r="M66" s="263">
        <v>20719</v>
      </c>
      <c r="N66" s="263">
        <v>24239</v>
      </c>
      <c r="O66" s="263">
        <v>25744</v>
      </c>
      <c r="P66" s="263">
        <v>32988</v>
      </c>
      <c r="Q66" s="182">
        <v>32524</v>
      </c>
      <c r="R66" s="182">
        <v>31234</v>
      </c>
      <c r="S66" s="182">
        <v>32439</v>
      </c>
    </row>
    <row r="67" spans="1:19" ht="12.75">
      <c r="A67" s="281" t="s">
        <v>1844</v>
      </c>
      <c r="C67" s="263">
        <v>26629</v>
      </c>
      <c r="D67" s="67"/>
      <c r="E67" s="67"/>
      <c r="F67" s="67"/>
      <c r="G67" s="284">
        <v>34016</v>
      </c>
      <c r="H67" s="263">
        <v>26982</v>
      </c>
      <c r="I67" s="284">
        <v>13209</v>
      </c>
      <c r="J67" s="284">
        <v>11637</v>
      </c>
      <c r="K67" s="284">
        <v>16108</v>
      </c>
      <c r="L67" s="263">
        <v>14309</v>
      </c>
      <c r="M67" s="263">
        <v>14181</v>
      </c>
      <c r="N67" s="263">
        <v>21659</v>
      </c>
      <c r="O67" s="263">
        <v>36910</v>
      </c>
      <c r="P67" s="263">
        <v>43137</v>
      </c>
      <c r="Q67" s="182">
        <v>43201</v>
      </c>
      <c r="R67" s="182">
        <v>27939</v>
      </c>
      <c r="S67" s="182">
        <v>30043</v>
      </c>
    </row>
    <row r="68" spans="1:19" ht="12.75">
      <c r="A68" s="281" t="s">
        <v>1845</v>
      </c>
      <c r="C68" s="263">
        <v>8.3</v>
      </c>
      <c r="D68" s="67"/>
      <c r="E68" s="67"/>
      <c r="F68" s="67"/>
      <c r="G68" s="284">
        <v>13</v>
      </c>
      <c r="H68" s="263">
        <v>12.7</v>
      </c>
      <c r="I68" s="284">
        <v>14.8</v>
      </c>
      <c r="J68" s="284">
        <v>11.3</v>
      </c>
      <c r="K68" s="325">
        <v>12</v>
      </c>
      <c r="L68" s="263">
        <v>14.5</v>
      </c>
      <c r="M68" s="263">
        <v>14.9</v>
      </c>
      <c r="N68" s="263">
        <v>15.5</v>
      </c>
      <c r="O68" s="263">
        <v>15.3</v>
      </c>
      <c r="P68" s="324">
        <v>16</v>
      </c>
      <c r="Q68" s="182">
        <v>16.9</v>
      </c>
      <c r="R68" s="182">
        <v>22.6</v>
      </c>
      <c r="S68" s="182">
        <v>23.9</v>
      </c>
    </row>
    <row r="69" spans="1:19" ht="25.5">
      <c r="A69" s="281" t="s">
        <v>1846</v>
      </c>
      <c r="C69" s="263">
        <v>1525</v>
      </c>
      <c r="D69" s="67"/>
      <c r="E69" s="67"/>
      <c r="F69" s="67"/>
      <c r="G69" s="284">
        <v>993</v>
      </c>
      <c r="H69" s="263">
        <v>1145</v>
      </c>
      <c r="I69" s="284">
        <v>1051</v>
      </c>
      <c r="J69" s="284">
        <v>1159</v>
      </c>
      <c r="K69" s="284">
        <v>1232</v>
      </c>
      <c r="L69" s="263">
        <v>1402</v>
      </c>
      <c r="M69" s="263">
        <v>1460</v>
      </c>
      <c r="N69" s="263">
        <v>2335</v>
      </c>
      <c r="O69" s="263">
        <v>2441</v>
      </c>
      <c r="P69" s="263">
        <v>3073</v>
      </c>
      <c r="Q69" s="182">
        <v>3263</v>
      </c>
      <c r="R69" s="182">
        <v>2928</v>
      </c>
      <c r="S69" s="182">
        <v>3696</v>
      </c>
    </row>
    <row r="70" spans="1:19" ht="12.75">
      <c r="A70" s="281" t="s">
        <v>1847</v>
      </c>
      <c r="C70" s="263">
        <v>844</v>
      </c>
      <c r="D70" s="67"/>
      <c r="E70" s="67"/>
      <c r="F70" s="67"/>
      <c r="G70" s="284">
        <v>668</v>
      </c>
      <c r="H70" s="263">
        <v>542</v>
      </c>
      <c r="I70" s="284">
        <v>550</v>
      </c>
      <c r="J70" s="284">
        <v>597</v>
      </c>
      <c r="K70" s="284">
        <v>596</v>
      </c>
      <c r="L70" s="263">
        <v>614</v>
      </c>
      <c r="M70" s="263">
        <v>651</v>
      </c>
      <c r="N70" s="263">
        <v>729</v>
      </c>
      <c r="O70" s="263">
        <v>824</v>
      </c>
      <c r="P70" s="263">
        <v>1105</v>
      </c>
      <c r="Q70" s="182">
        <v>1148</v>
      </c>
      <c r="R70" s="182">
        <v>1367</v>
      </c>
      <c r="S70" s="182">
        <v>1521</v>
      </c>
    </row>
    <row r="71" spans="1:19" ht="12.75">
      <c r="A71" s="281" t="s">
        <v>1848</v>
      </c>
      <c r="C71" s="263">
        <v>1459</v>
      </c>
      <c r="D71" s="67"/>
      <c r="E71" s="67"/>
      <c r="F71" s="67"/>
      <c r="G71" s="284">
        <v>670</v>
      </c>
      <c r="H71" s="263">
        <v>834</v>
      </c>
      <c r="I71" s="284">
        <v>1169</v>
      </c>
      <c r="J71" s="284">
        <v>819</v>
      </c>
      <c r="K71" s="284">
        <v>1167</v>
      </c>
      <c r="L71" s="263">
        <v>1464</v>
      </c>
      <c r="M71" s="263">
        <v>1693</v>
      </c>
      <c r="N71" s="263">
        <v>1578</v>
      </c>
      <c r="O71" s="263">
        <v>2591</v>
      </c>
      <c r="P71" s="263">
        <v>2480</v>
      </c>
      <c r="Q71" s="182">
        <v>1797</v>
      </c>
      <c r="R71" s="182">
        <v>2739</v>
      </c>
      <c r="S71" s="182">
        <v>2783</v>
      </c>
    </row>
    <row r="72" spans="1:19" ht="25.5">
      <c r="A72" s="281" t="s">
        <v>1849</v>
      </c>
      <c r="C72" s="263">
        <v>1873</v>
      </c>
      <c r="D72" s="67"/>
      <c r="E72" s="67"/>
      <c r="F72" s="67"/>
      <c r="G72" s="284">
        <v>1653</v>
      </c>
      <c r="H72" s="263">
        <v>1389</v>
      </c>
      <c r="I72" s="284">
        <v>1172</v>
      </c>
      <c r="J72" s="284">
        <v>1235</v>
      </c>
      <c r="K72" s="284">
        <v>1440</v>
      </c>
      <c r="L72" s="263">
        <v>1633</v>
      </c>
      <c r="M72" s="263">
        <v>1845</v>
      </c>
      <c r="N72" s="263">
        <v>1827</v>
      </c>
      <c r="O72" s="263">
        <v>2523</v>
      </c>
      <c r="P72" s="263">
        <v>3110</v>
      </c>
      <c r="Q72" s="182">
        <v>2706</v>
      </c>
      <c r="R72" s="182">
        <v>3751</v>
      </c>
      <c r="S72" s="182">
        <v>4434</v>
      </c>
    </row>
    <row r="73" spans="1:19" ht="12.75">
      <c r="A73" s="281" t="s">
        <v>1768</v>
      </c>
      <c r="C73" s="263">
        <v>898</v>
      </c>
      <c r="D73" s="67"/>
      <c r="E73" s="67"/>
      <c r="F73" s="67"/>
      <c r="G73" s="284">
        <v>567</v>
      </c>
      <c r="H73" s="263">
        <v>591</v>
      </c>
      <c r="I73" s="284">
        <v>495</v>
      </c>
      <c r="J73" s="284">
        <v>666</v>
      </c>
      <c r="K73" s="284">
        <v>722</v>
      </c>
      <c r="L73" s="263">
        <v>780</v>
      </c>
      <c r="M73" s="263">
        <v>878</v>
      </c>
      <c r="N73" s="263">
        <v>916</v>
      </c>
      <c r="O73" s="263">
        <v>1009</v>
      </c>
      <c r="P73" s="263">
        <v>1584</v>
      </c>
      <c r="Q73" s="182">
        <v>819</v>
      </c>
      <c r="R73" s="182">
        <v>1042</v>
      </c>
      <c r="S73" s="182">
        <v>1343</v>
      </c>
    </row>
    <row r="74" spans="1:19" ht="12.75">
      <c r="A74" s="281" t="s">
        <v>2071</v>
      </c>
      <c r="C74" s="263">
        <v>130</v>
      </c>
      <c r="D74" s="67"/>
      <c r="E74" s="67"/>
      <c r="F74" s="67"/>
      <c r="G74" s="284">
        <v>70.5</v>
      </c>
      <c r="H74" s="263">
        <v>106</v>
      </c>
      <c r="I74" s="284">
        <v>112</v>
      </c>
      <c r="J74" s="284">
        <v>91.3</v>
      </c>
      <c r="K74" s="284">
        <v>108</v>
      </c>
      <c r="L74" s="263">
        <v>154</v>
      </c>
      <c r="M74" s="263">
        <v>117</v>
      </c>
      <c r="N74" s="263">
        <v>112</v>
      </c>
      <c r="O74" s="263">
        <v>158</v>
      </c>
      <c r="P74" s="263">
        <v>346</v>
      </c>
      <c r="Q74" s="182">
        <v>230</v>
      </c>
      <c r="R74" s="182">
        <v>160</v>
      </c>
      <c r="S74" s="182">
        <v>356</v>
      </c>
    </row>
    <row r="75" spans="1:19" ht="12.75">
      <c r="A75" s="281" t="s">
        <v>1596</v>
      </c>
      <c r="C75" s="263">
        <v>392</v>
      </c>
      <c r="D75" s="67"/>
      <c r="E75" s="67"/>
      <c r="F75" s="67"/>
      <c r="G75" s="284">
        <v>144</v>
      </c>
      <c r="H75" s="263">
        <v>178</v>
      </c>
      <c r="I75" s="284">
        <v>130</v>
      </c>
      <c r="J75" s="284">
        <v>105</v>
      </c>
      <c r="K75" s="284">
        <v>144</v>
      </c>
      <c r="L75" s="263">
        <v>167</v>
      </c>
      <c r="M75" s="263">
        <v>183</v>
      </c>
      <c r="N75" s="263">
        <v>229</v>
      </c>
      <c r="O75" s="263">
        <v>690</v>
      </c>
      <c r="P75" s="263">
        <v>505</v>
      </c>
      <c r="Q75" s="182">
        <v>1590</v>
      </c>
      <c r="R75" s="182">
        <v>1696</v>
      </c>
      <c r="S75" s="182">
        <v>950</v>
      </c>
    </row>
    <row r="76" spans="1:19" ht="12.75">
      <c r="A76" s="281" t="s">
        <v>1850</v>
      </c>
      <c r="C76" s="263">
        <v>385</v>
      </c>
      <c r="D76" s="67"/>
      <c r="E76" s="67"/>
      <c r="F76" s="67"/>
      <c r="G76" s="284">
        <v>196</v>
      </c>
      <c r="H76" s="263">
        <v>152</v>
      </c>
      <c r="I76" s="284">
        <v>223</v>
      </c>
      <c r="J76" s="284">
        <v>192</v>
      </c>
      <c r="K76" s="284">
        <v>208</v>
      </c>
      <c r="L76" s="263">
        <v>209</v>
      </c>
      <c r="M76" s="263">
        <v>257</v>
      </c>
      <c r="N76" s="263">
        <v>405</v>
      </c>
      <c r="O76" s="263">
        <v>325</v>
      </c>
      <c r="P76" s="263">
        <v>389</v>
      </c>
      <c r="Q76" s="182">
        <v>403</v>
      </c>
      <c r="R76" s="182">
        <v>555</v>
      </c>
      <c r="S76" s="182">
        <v>734</v>
      </c>
    </row>
    <row r="77" spans="1:19" ht="12.75">
      <c r="A77" s="281" t="s">
        <v>1851</v>
      </c>
      <c r="C77" s="263">
        <v>456</v>
      </c>
      <c r="D77" s="67"/>
      <c r="E77" s="67"/>
      <c r="F77" s="67"/>
      <c r="G77" s="284">
        <v>303</v>
      </c>
      <c r="H77" s="263">
        <v>297</v>
      </c>
      <c r="I77" s="284">
        <v>328</v>
      </c>
      <c r="J77" s="284">
        <v>329</v>
      </c>
      <c r="K77" s="284">
        <v>392</v>
      </c>
      <c r="L77" s="263">
        <v>409</v>
      </c>
      <c r="M77" s="263">
        <v>428</v>
      </c>
      <c r="N77" s="263">
        <v>495</v>
      </c>
      <c r="O77" s="263">
        <v>478</v>
      </c>
      <c r="P77" s="263">
        <v>530</v>
      </c>
      <c r="Q77" s="182">
        <v>569</v>
      </c>
      <c r="R77" s="182">
        <v>745</v>
      </c>
      <c r="S77" s="182">
        <v>834</v>
      </c>
    </row>
    <row r="78" spans="1:19" ht="12.75">
      <c r="A78" s="281" t="s">
        <v>1852</v>
      </c>
      <c r="C78" s="263">
        <v>524</v>
      </c>
      <c r="D78" s="67"/>
      <c r="E78" s="67"/>
      <c r="F78" s="67"/>
      <c r="G78" s="284">
        <v>293</v>
      </c>
      <c r="H78" s="263">
        <v>285</v>
      </c>
      <c r="I78" s="284">
        <v>292</v>
      </c>
      <c r="J78" s="284">
        <v>331</v>
      </c>
      <c r="K78" s="284">
        <v>351</v>
      </c>
      <c r="L78" s="263">
        <v>403</v>
      </c>
      <c r="M78" s="263">
        <v>508</v>
      </c>
      <c r="N78" s="263">
        <v>588</v>
      </c>
      <c r="O78" s="263">
        <v>669</v>
      </c>
      <c r="P78" s="263">
        <v>738</v>
      </c>
      <c r="Q78" s="182">
        <v>795</v>
      </c>
      <c r="R78" s="182">
        <v>859</v>
      </c>
      <c r="S78" s="182">
        <v>951</v>
      </c>
    </row>
    <row r="79" spans="1:19" ht="12.75">
      <c r="A79" s="281" t="s">
        <v>1853</v>
      </c>
      <c r="C79" s="263">
        <v>3296</v>
      </c>
      <c r="D79" s="67"/>
      <c r="E79" s="67"/>
      <c r="F79" s="67"/>
      <c r="G79" s="284">
        <v>1594</v>
      </c>
      <c r="H79" s="263">
        <v>1551</v>
      </c>
      <c r="I79" s="284">
        <v>1485</v>
      </c>
      <c r="J79" s="284">
        <v>1342</v>
      </c>
      <c r="K79" s="284">
        <v>1294</v>
      </c>
      <c r="L79" s="263">
        <v>1552</v>
      </c>
      <c r="M79" s="263">
        <v>1789</v>
      </c>
      <c r="N79" s="263">
        <v>2169</v>
      </c>
      <c r="O79" s="263">
        <v>2646</v>
      </c>
      <c r="P79" s="263">
        <v>3231</v>
      </c>
      <c r="Q79" s="182">
        <v>2762</v>
      </c>
      <c r="R79" s="182">
        <v>3254</v>
      </c>
      <c r="S79" s="182">
        <v>4602</v>
      </c>
    </row>
    <row r="80" spans="4:6" ht="12.75">
      <c r="D80" s="67"/>
      <c r="E80" s="67"/>
      <c r="F80" s="67"/>
    </row>
  </sheetData>
  <mergeCells count="2">
    <mergeCell ref="A1:S1"/>
    <mergeCell ref="A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W270"/>
  <sheetViews>
    <sheetView workbookViewId="0" topLeftCell="A1">
      <pane xSplit="1" ySplit="3" topLeftCell="B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9" sqref="O79"/>
    </sheetView>
  </sheetViews>
  <sheetFormatPr defaultColWidth="9.00390625" defaultRowHeight="12.75"/>
  <cols>
    <col min="1" max="1" width="23.875" style="0" customWidth="1"/>
    <col min="2" max="3" width="10.25390625" style="0" customWidth="1"/>
    <col min="4" max="4" width="10.375" style="0" customWidth="1"/>
    <col min="5" max="5" width="10.25390625" style="0" customWidth="1"/>
    <col min="6" max="9" width="10.00390625" style="0" customWidth="1"/>
    <col min="10" max="10" width="10.25390625" style="0" customWidth="1"/>
    <col min="11" max="11" width="10.375" style="0" customWidth="1"/>
    <col min="12" max="12" width="10.875" style="0" customWidth="1"/>
    <col min="13" max="13" width="10.00390625" style="0" customWidth="1"/>
    <col min="14" max="14" width="10.125" style="0" customWidth="1"/>
    <col min="15" max="15" width="10.00390625" style="0" customWidth="1"/>
    <col min="16" max="16" width="10.375" style="0" customWidth="1"/>
    <col min="17" max="17" width="10.75390625" style="0" customWidth="1"/>
    <col min="18" max="18" width="10.125" style="0" customWidth="1"/>
    <col min="19" max="19" width="10.00390625" style="0" customWidth="1"/>
    <col min="20" max="20" width="9.375" style="0" customWidth="1"/>
    <col min="21" max="21" width="9.00390625" style="0" customWidth="1"/>
  </cols>
  <sheetData>
    <row r="1" spans="1:22" ht="12.75">
      <c r="A1" s="481" t="s">
        <v>415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1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5" customHeight="1">
      <c r="A3" s="488" t="s">
        <v>910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</row>
    <row r="4" spans="1:22" ht="39" customHeight="1">
      <c r="A4" s="33" t="s">
        <v>2060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5.5">
      <c r="A5" s="9" t="s">
        <v>1326</v>
      </c>
      <c r="B5" s="34">
        <v>148514.7</v>
      </c>
      <c r="C5" s="34">
        <v>148561.7</v>
      </c>
      <c r="D5" s="34">
        <v>148355.9</v>
      </c>
      <c r="E5" s="34">
        <v>148459.9</v>
      </c>
      <c r="F5" s="34">
        <v>148291.6</v>
      </c>
      <c r="G5" s="34">
        <v>148028.6</v>
      </c>
      <c r="H5" s="34">
        <v>147802.1</v>
      </c>
      <c r="I5" s="34">
        <v>147539.4</v>
      </c>
      <c r="J5" s="34">
        <v>146890.1</v>
      </c>
      <c r="K5" s="34">
        <v>146303.6</v>
      </c>
      <c r="L5" s="34">
        <v>145649.3</v>
      </c>
      <c r="M5" s="34">
        <v>144963.6</v>
      </c>
      <c r="N5" s="34">
        <v>144333.6</v>
      </c>
      <c r="O5" s="34">
        <v>143801</v>
      </c>
      <c r="P5" s="34">
        <v>143236.6</v>
      </c>
      <c r="Q5" s="34">
        <v>142862.7</v>
      </c>
      <c r="R5" s="34">
        <v>142747.5</v>
      </c>
      <c r="S5" s="34">
        <v>142737.2</v>
      </c>
      <c r="T5" s="34">
        <v>142833.5</v>
      </c>
      <c r="U5" s="28">
        <v>142865.4</v>
      </c>
      <c r="V5" s="28">
        <v>143056.4</v>
      </c>
    </row>
    <row r="6" spans="1:22" ht="25.5">
      <c r="A6" s="9" t="s">
        <v>715</v>
      </c>
      <c r="B6" s="34">
        <v>109357.7</v>
      </c>
      <c r="C6" s="34">
        <v>108668.4</v>
      </c>
      <c r="D6" s="34">
        <v>108304.8</v>
      </c>
      <c r="E6" s="34">
        <v>108321.7</v>
      </c>
      <c r="F6" s="34">
        <v>108310.6</v>
      </c>
      <c r="G6" s="34">
        <v>108187.8</v>
      </c>
      <c r="H6" s="34">
        <v>108110.8</v>
      </c>
      <c r="I6" s="34">
        <v>108053.2</v>
      </c>
      <c r="J6" s="34">
        <v>107419.5</v>
      </c>
      <c r="K6" s="34">
        <v>107071.7</v>
      </c>
      <c r="L6" s="34">
        <v>106725.3</v>
      </c>
      <c r="M6" s="34">
        <v>106321.2</v>
      </c>
      <c r="N6" s="34">
        <v>106039.5</v>
      </c>
      <c r="O6" s="34">
        <v>105182.1</v>
      </c>
      <c r="P6" s="34">
        <v>104818.6</v>
      </c>
      <c r="Q6" s="34">
        <v>104731.7</v>
      </c>
      <c r="R6" s="34">
        <v>104865.1</v>
      </c>
      <c r="S6" s="34">
        <v>104915.5</v>
      </c>
      <c r="T6" s="34">
        <v>105061.4</v>
      </c>
      <c r="U6" s="28">
        <v>105421.2</v>
      </c>
      <c r="V6" s="28">
        <v>105742</v>
      </c>
    </row>
    <row r="7" spans="1:22" ht="25.5">
      <c r="A7" s="9" t="s">
        <v>716</v>
      </c>
      <c r="B7" s="34">
        <v>39157</v>
      </c>
      <c r="C7" s="34">
        <v>39893.3</v>
      </c>
      <c r="D7" s="34">
        <v>40051.1</v>
      </c>
      <c r="E7" s="34">
        <v>40138.2</v>
      </c>
      <c r="F7" s="34">
        <v>39981</v>
      </c>
      <c r="G7" s="34">
        <v>39840.8</v>
      </c>
      <c r="H7" s="34">
        <v>39691.3</v>
      </c>
      <c r="I7" s="34">
        <v>39486.2</v>
      </c>
      <c r="J7" s="34">
        <v>39470.6</v>
      </c>
      <c r="K7" s="34">
        <v>39231.9</v>
      </c>
      <c r="L7" s="34">
        <v>38924</v>
      </c>
      <c r="M7" s="34">
        <v>38642.4</v>
      </c>
      <c r="N7" s="34">
        <v>38294.1</v>
      </c>
      <c r="O7" s="34">
        <v>38618.9</v>
      </c>
      <c r="P7" s="34">
        <v>38418</v>
      </c>
      <c r="Q7" s="34">
        <v>38131</v>
      </c>
      <c r="R7" s="34">
        <v>37882.4</v>
      </c>
      <c r="S7" s="34">
        <v>37821.7</v>
      </c>
      <c r="T7" s="34">
        <v>37772.1</v>
      </c>
      <c r="U7" s="28">
        <v>37444.2</v>
      </c>
      <c r="V7" s="28">
        <v>37314.4</v>
      </c>
    </row>
    <row r="8" spans="1:22" ht="25.5">
      <c r="A8" s="9" t="s">
        <v>717</v>
      </c>
      <c r="B8" s="38">
        <v>69599904</v>
      </c>
      <c r="C8" s="38">
        <v>69662391</v>
      </c>
      <c r="D8" s="38">
        <v>69585409</v>
      </c>
      <c r="E8" s="38">
        <v>69659152</v>
      </c>
      <c r="F8" s="38">
        <v>69517865</v>
      </c>
      <c r="G8" s="38">
        <v>69345748</v>
      </c>
      <c r="H8" s="38">
        <v>69210709</v>
      </c>
      <c r="I8" s="38">
        <v>69058759</v>
      </c>
      <c r="J8" s="38">
        <v>68698284</v>
      </c>
      <c r="K8" s="38">
        <v>68338955</v>
      </c>
      <c r="L8" s="38">
        <v>67921974</v>
      </c>
      <c r="M8" s="38">
        <v>67490662</v>
      </c>
      <c r="N8" s="38">
        <v>67071499</v>
      </c>
      <c r="O8" s="38">
        <v>66696221</v>
      </c>
      <c r="P8" s="38">
        <v>66301704</v>
      </c>
      <c r="Q8" s="38">
        <v>66051745</v>
      </c>
      <c r="R8" s="38">
        <v>65975847</v>
      </c>
      <c r="S8" s="38">
        <v>65960828</v>
      </c>
      <c r="T8" s="38">
        <v>66015883</v>
      </c>
      <c r="U8" s="43">
        <v>66050255</v>
      </c>
      <c r="V8" s="371">
        <v>66176283</v>
      </c>
    </row>
    <row r="9" spans="1:22" ht="25.5">
      <c r="A9" s="9" t="s">
        <v>718</v>
      </c>
      <c r="B9" s="38">
        <v>78914788</v>
      </c>
      <c r="C9" s="38">
        <v>78899303</v>
      </c>
      <c r="D9" s="38">
        <v>78770458</v>
      </c>
      <c r="E9" s="38">
        <v>78800785</v>
      </c>
      <c r="F9" s="38">
        <v>78773773</v>
      </c>
      <c r="G9" s="38">
        <v>78682865</v>
      </c>
      <c r="H9" s="38">
        <v>78591424</v>
      </c>
      <c r="I9" s="38">
        <v>78480667</v>
      </c>
      <c r="J9" s="38">
        <v>78191844</v>
      </c>
      <c r="K9" s="38">
        <v>77964656</v>
      </c>
      <c r="L9" s="38">
        <v>77727360</v>
      </c>
      <c r="M9" s="38">
        <v>77472988</v>
      </c>
      <c r="N9" s="38">
        <v>77262087</v>
      </c>
      <c r="O9" s="38">
        <v>77104825</v>
      </c>
      <c r="P9" s="38">
        <v>76934878</v>
      </c>
      <c r="Q9" s="38">
        <v>76810947</v>
      </c>
      <c r="R9" s="38">
        <v>76771688</v>
      </c>
      <c r="S9" s="38">
        <v>76776368</v>
      </c>
      <c r="T9" s="38">
        <v>76817619</v>
      </c>
      <c r="U9" s="43">
        <v>76815178</v>
      </c>
      <c r="V9" s="371">
        <v>76880100</v>
      </c>
    </row>
    <row r="10" spans="1:22" ht="25.5">
      <c r="A10" s="9" t="s">
        <v>719</v>
      </c>
      <c r="B10" s="1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9"/>
      <c r="U10" s="16"/>
      <c r="V10" s="19"/>
    </row>
    <row r="11" spans="1:22" ht="12.75">
      <c r="A11" s="32" t="s">
        <v>1199</v>
      </c>
      <c r="B11" s="35">
        <v>5446527</v>
      </c>
      <c r="C11" s="35">
        <v>5017457</v>
      </c>
      <c r="D11" s="35">
        <v>4559209</v>
      </c>
      <c r="E11" s="35">
        <v>4235159</v>
      </c>
      <c r="F11" s="35">
        <v>3924656</v>
      </c>
      <c r="G11" s="35">
        <v>3681160</v>
      </c>
      <c r="H11" s="35">
        <v>3497983</v>
      </c>
      <c r="I11" s="35">
        <v>3430767</v>
      </c>
      <c r="J11" s="35">
        <v>3318535</v>
      </c>
      <c r="K11" s="35">
        <v>3264689</v>
      </c>
      <c r="L11" s="35">
        <v>3260493</v>
      </c>
      <c r="M11" s="35">
        <v>3314496</v>
      </c>
      <c r="N11" s="35">
        <v>3414687</v>
      </c>
      <c r="O11" s="35">
        <v>3546945</v>
      </c>
      <c r="P11" s="35">
        <v>3622961</v>
      </c>
      <c r="Q11" s="35">
        <v>3707465</v>
      </c>
      <c r="R11" s="35">
        <v>3810558</v>
      </c>
      <c r="S11" s="45">
        <v>3931448</v>
      </c>
      <c r="T11" s="45">
        <v>4057142</v>
      </c>
      <c r="U11" s="16">
        <v>4126534</v>
      </c>
      <c r="V11" s="16">
        <v>4297663</v>
      </c>
    </row>
    <row r="12" spans="1:22" ht="12.75">
      <c r="A12" s="37" t="s">
        <v>1200</v>
      </c>
      <c r="B12" s="35">
        <v>6149155</v>
      </c>
      <c r="C12" s="35">
        <v>6241378</v>
      </c>
      <c r="D12" s="35">
        <v>6188887</v>
      </c>
      <c r="E12" s="35">
        <v>6091339</v>
      </c>
      <c r="F12" s="35">
        <v>5923274</v>
      </c>
      <c r="G12" s="35">
        <v>5583814</v>
      </c>
      <c r="H12" s="35">
        <v>5154773</v>
      </c>
      <c r="I12" s="35">
        <v>4688617</v>
      </c>
      <c r="J12" s="35">
        <v>4307568</v>
      </c>
      <c r="K12" s="35">
        <v>3971061</v>
      </c>
      <c r="L12" s="35">
        <v>3713738</v>
      </c>
      <c r="M12" s="35">
        <v>3515513</v>
      </c>
      <c r="N12" s="35">
        <v>3457812</v>
      </c>
      <c r="O12" s="35">
        <v>3368158</v>
      </c>
      <c r="P12" s="35">
        <v>3334938</v>
      </c>
      <c r="Q12" s="35">
        <v>3331459</v>
      </c>
      <c r="R12" s="35">
        <v>3401897</v>
      </c>
      <c r="S12" s="45">
        <v>3476868</v>
      </c>
      <c r="T12" s="45">
        <v>3583573</v>
      </c>
      <c r="U12" s="16">
        <v>3642979</v>
      </c>
      <c r="V12" s="16">
        <v>3716234</v>
      </c>
    </row>
    <row r="13" spans="1:22" ht="12.75">
      <c r="A13" s="37" t="s">
        <v>1201</v>
      </c>
      <c r="B13" s="35">
        <v>5538423</v>
      </c>
      <c r="C13" s="35">
        <v>5664210</v>
      </c>
      <c r="D13" s="35">
        <v>5851726</v>
      </c>
      <c r="E13" s="35">
        <v>6024067</v>
      </c>
      <c r="F13" s="35">
        <v>6147537</v>
      </c>
      <c r="G13" s="35">
        <v>6312688</v>
      </c>
      <c r="H13" s="35">
        <v>6405519</v>
      </c>
      <c r="I13" s="35">
        <v>6340242</v>
      </c>
      <c r="J13" s="35">
        <v>6200802</v>
      </c>
      <c r="K13" s="35">
        <v>6010733</v>
      </c>
      <c r="L13" s="35">
        <v>5653874</v>
      </c>
      <c r="M13" s="35">
        <v>5211905</v>
      </c>
      <c r="N13" s="35">
        <v>4758819</v>
      </c>
      <c r="O13" s="35">
        <v>4392623</v>
      </c>
      <c r="P13" s="35">
        <v>4043602</v>
      </c>
      <c r="Q13" s="35">
        <v>3803921</v>
      </c>
      <c r="R13" s="35">
        <v>3607027</v>
      </c>
      <c r="S13" s="45">
        <v>3524808</v>
      </c>
      <c r="T13" s="45">
        <v>3416154</v>
      </c>
      <c r="U13" s="16">
        <v>3381634</v>
      </c>
      <c r="V13" s="16">
        <v>3364658</v>
      </c>
    </row>
    <row r="14" spans="1:22" ht="12.75">
      <c r="A14" s="32" t="s">
        <v>1202</v>
      </c>
      <c r="B14" s="35">
        <v>5269518</v>
      </c>
      <c r="C14" s="35">
        <v>5307692</v>
      </c>
      <c r="D14" s="35">
        <v>5402735</v>
      </c>
      <c r="E14" s="35">
        <v>5495469</v>
      </c>
      <c r="F14" s="35">
        <v>5580853</v>
      </c>
      <c r="G14" s="35">
        <v>5633962</v>
      </c>
      <c r="H14" s="35">
        <v>5787588</v>
      </c>
      <c r="I14" s="35">
        <v>5995073</v>
      </c>
      <c r="J14" s="35">
        <v>6167206</v>
      </c>
      <c r="K14" s="35">
        <v>6266381</v>
      </c>
      <c r="L14" s="35">
        <v>6440121</v>
      </c>
      <c r="M14" s="35">
        <v>6501078</v>
      </c>
      <c r="N14" s="35">
        <v>6364426</v>
      </c>
      <c r="O14" s="35">
        <v>6192247</v>
      </c>
      <c r="P14" s="35">
        <v>6010532</v>
      </c>
      <c r="Q14" s="35">
        <v>5695481</v>
      </c>
      <c r="R14" s="35">
        <v>5308668</v>
      </c>
      <c r="S14" s="45">
        <v>4893025</v>
      </c>
      <c r="T14" s="45">
        <v>4505137</v>
      </c>
      <c r="U14" s="16">
        <v>4201550</v>
      </c>
      <c r="V14" s="16">
        <v>3895343</v>
      </c>
    </row>
    <row r="15" spans="1:22" ht="12.75">
      <c r="A15" s="32" t="s">
        <v>1203</v>
      </c>
      <c r="B15" s="35">
        <v>4889311</v>
      </c>
      <c r="C15" s="35">
        <v>4998953</v>
      </c>
      <c r="D15" s="35">
        <v>5113925</v>
      </c>
      <c r="E15" s="35">
        <v>5235269</v>
      </c>
      <c r="F15" s="35">
        <v>5285365</v>
      </c>
      <c r="G15" s="35">
        <v>5363911</v>
      </c>
      <c r="H15" s="35">
        <v>5383145</v>
      </c>
      <c r="I15" s="35">
        <v>5463583</v>
      </c>
      <c r="J15" s="35">
        <v>5514200</v>
      </c>
      <c r="K15" s="35">
        <v>5600087</v>
      </c>
      <c r="L15" s="35">
        <v>5664960</v>
      </c>
      <c r="M15" s="35">
        <v>5832922</v>
      </c>
      <c r="N15" s="35">
        <v>5993146</v>
      </c>
      <c r="O15" s="35">
        <v>6094935</v>
      </c>
      <c r="P15" s="35">
        <v>6097002</v>
      </c>
      <c r="Q15" s="35">
        <v>6193537</v>
      </c>
      <c r="R15" s="35">
        <v>6277287</v>
      </c>
      <c r="S15" s="45">
        <v>6246508</v>
      </c>
      <c r="T15" s="45">
        <v>6239062</v>
      </c>
      <c r="U15" s="16">
        <v>6147588</v>
      </c>
      <c r="V15" s="16">
        <v>5897188</v>
      </c>
    </row>
    <row r="16" spans="1:22" ht="12.75">
      <c r="A16" s="32" t="s">
        <v>1204</v>
      </c>
      <c r="B16" s="35">
        <v>5440228</v>
      </c>
      <c r="C16" s="35">
        <v>5119166</v>
      </c>
      <c r="D16" s="35">
        <v>4884267</v>
      </c>
      <c r="E16" s="35">
        <v>4830118</v>
      </c>
      <c r="F16" s="35">
        <v>4868797</v>
      </c>
      <c r="G16" s="35">
        <v>4929390</v>
      </c>
      <c r="H16" s="35">
        <v>5062877</v>
      </c>
      <c r="I16" s="35">
        <v>5148655</v>
      </c>
      <c r="J16" s="35">
        <v>5230457</v>
      </c>
      <c r="K16" s="35">
        <v>5264663</v>
      </c>
      <c r="L16" s="35">
        <v>5318219</v>
      </c>
      <c r="M16" s="35">
        <v>5325226</v>
      </c>
      <c r="N16" s="35">
        <v>5395260</v>
      </c>
      <c r="O16" s="35">
        <v>5433194</v>
      </c>
      <c r="P16" s="35">
        <v>5521581</v>
      </c>
      <c r="Q16" s="35">
        <v>5563316</v>
      </c>
      <c r="R16" s="35">
        <v>5687119</v>
      </c>
      <c r="S16" s="45">
        <v>5853400</v>
      </c>
      <c r="T16" s="45">
        <v>5978725</v>
      </c>
      <c r="U16" s="16">
        <v>6025799</v>
      </c>
      <c r="V16" s="16">
        <v>6197246</v>
      </c>
    </row>
    <row r="17" spans="1:22" ht="12.75">
      <c r="A17" s="32" t="s">
        <v>1205</v>
      </c>
      <c r="B17" s="35">
        <v>6556704</v>
      </c>
      <c r="C17" s="35">
        <v>6458807</v>
      </c>
      <c r="D17" s="35">
        <v>6298305</v>
      </c>
      <c r="E17" s="35">
        <v>6070265</v>
      </c>
      <c r="F17" s="35">
        <v>5735040</v>
      </c>
      <c r="G17" s="35">
        <v>5420698</v>
      </c>
      <c r="H17" s="35">
        <v>5130846</v>
      </c>
      <c r="I17" s="35">
        <v>4908723</v>
      </c>
      <c r="J17" s="35">
        <v>4798907</v>
      </c>
      <c r="K17" s="35">
        <v>4816963</v>
      </c>
      <c r="L17" s="35">
        <v>4839237</v>
      </c>
      <c r="M17" s="35">
        <v>4945263</v>
      </c>
      <c r="N17" s="35">
        <v>5001348</v>
      </c>
      <c r="O17" s="35">
        <v>5087641</v>
      </c>
      <c r="P17" s="35">
        <v>5109978</v>
      </c>
      <c r="Q17" s="35">
        <v>5169349</v>
      </c>
      <c r="R17" s="35">
        <v>5198365</v>
      </c>
      <c r="S17" s="45">
        <v>5274785</v>
      </c>
      <c r="T17" s="45">
        <v>5337300</v>
      </c>
      <c r="U17" s="16">
        <v>5454429</v>
      </c>
      <c r="V17" s="16">
        <v>5518922</v>
      </c>
    </row>
    <row r="18" spans="1:22" ht="12.75">
      <c r="A18" s="32" t="s">
        <v>1206</v>
      </c>
      <c r="B18" s="35">
        <v>6128079</v>
      </c>
      <c r="C18" s="35">
        <v>6205862</v>
      </c>
      <c r="D18" s="35">
        <v>6320936</v>
      </c>
      <c r="E18" s="35">
        <v>6355754</v>
      </c>
      <c r="F18" s="35">
        <v>6405759</v>
      </c>
      <c r="G18" s="35">
        <v>6420374</v>
      </c>
      <c r="H18" s="35">
        <v>6350039</v>
      </c>
      <c r="I18" s="35">
        <v>6202561</v>
      </c>
      <c r="J18" s="35">
        <v>5951182</v>
      </c>
      <c r="K18" s="35">
        <v>5596376</v>
      </c>
      <c r="L18" s="35">
        <v>5279562</v>
      </c>
      <c r="M18" s="35">
        <v>4975839</v>
      </c>
      <c r="N18" s="35">
        <v>4750555</v>
      </c>
      <c r="O18" s="35">
        <v>4627583</v>
      </c>
      <c r="P18" s="35">
        <v>4635143</v>
      </c>
      <c r="Q18" s="35">
        <v>4664217</v>
      </c>
      <c r="R18" s="35">
        <v>4768677</v>
      </c>
      <c r="S18" s="45">
        <v>4851048</v>
      </c>
      <c r="T18" s="45">
        <v>4956648</v>
      </c>
      <c r="U18" s="16">
        <v>4989947</v>
      </c>
      <c r="V18" s="16">
        <v>5068599</v>
      </c>
    </row>
    <row r="19" spans="1:22" ht="12.75">
      <c r="A19" s="32" t="s">
        <v>1207</v>
      </c>
      <c r="B19" s="35">
        <v>5303833</v>
      </c>
      <c r="C19" s="35">
        <v>5507884</v>
      </c>
      <c r="D19" s="35">
        <v>5661510</v>
      </c>
      <c r="E19" s="35">
        <v>5730930</v>
      </c>
      <c r="F19" s="35">
        <v>5813900</v>
      </c>
      <c r="G19" s="35">
        <v>5875295</v>
      </c>
      <c r="H19" s="35">
        <v>5949202</v>
      </c>
      <c r="I19" s="35">
        <v>6067277</v>
      </c>
      <c r="J19" s="35">
        <v>6076125</v>
      </c>
      <c r="K19" s="35">
        <v>6156051</v>
      </c>
      <c r="L19" s="35">
        <v>6147718</v>
      </c>
      <c r="M19" s="35">
        <v>6056473</v>
      </c>
      <c r="N19" s="35">
        <v>5889012</v>
      </c>
      <c r="O19" s="35">
        <v>5632278</v>
      </c>
      <c r="P19" s="35">
        <v>5272285</v>
      </c>
      <c r="Q19" s="35">
        <v>4977391</v>
      </c>
      <c r="R19" s="35">
        <v>4726351</v>
      </c>
      <c r="S19" s="45">
        <v>4539034</v>
      </c>
      <c r="T19" s="45">
        <v>4448744</v>
      </c>
      <c r="U19" s="16">
        <v>4480833</v>
      </c>
      <c r="V19" s="16">
        <v>4534476</v>
      </c>
    </row>
    <row r="20" spans="1:22" ht="12.75">
      <c r="A20" s="32" t="s">
        <v>1208</v>
      </c>
      <c r="B20" s="35">
        <v>2664003</v>
      </c>
      <c r="C20" s="35">
        <v>3020879</v>
      </c>
      <c r="D20" s="35">
        <v>3558582</v>
      </c>
      <c r="E20" s="35">
        <v>4245290</v>
      </c>
      <c r="F20" s="35">
        <v>4760335</v>
      </c>
      <c r="G20" s="35">
        <v>4985684</v>
      </c>
      <c r="H20" s="35">
        <v>5181826</v>
      </c>
      <c r="I20" s="35">
        <v>5325653</v>
      </c>
      <c r="J20" s="35">
        <v>5375750</v>
      </c>
      <c r="K20" s="35">
        <v>5434822</v>
      </c>
      <c r="L20" s="35">
        <v>5480544</v>
      </c>
      <c r="M20" s="35">
        <v>5517316</v>
      </c>
      <c r="N20" s="35">
        <v>5612046</v>
      </c>
      <c r="O20" s="35">
        <v>5614245</v>
      </c>
      <c r="P20" s="35">
        <v>5695710</v>
      </c>
      <c r="Q20" s="35">
        <v>5704544</v>
      </c>
      <c r="R20" s="35">
        <v>5629998</v>
      </c>
      <c r="S20" s="45">
        <v>5495452</v>
      </c>
      <c r="T20" s="45">
        <v>5291799</v>
      </c>
      <c r="U20" s="16">
        <v>4988749</v>
      </c>
      <c r="V20" s="16">
        <v>4739931</v>
      </c>
    </row>
    <row r="21" spans="1:22" ht="12.75">
      <c r="A21" s="32" t="s">
        <v>1209</v>
      </c>
      <c r="B21" s="35">
        <v>4801716</v>
      </c>
      <c r="C21" s="35">
        <v>4247759</v>
      </c>
      <c r="D21" s="35">
        <v>3533478</v>
      </c>
      <c r="E21" s="35">
        <v>2886617</v>
      </c>
      <c r="F21" s="35">
        <v>2471571</v>
      </c>
      <c r="G21" s="35">
        <v>2431361</v>
      </c>
      <c r="H21" s="35">
        <v>2763034</v>
      </c>
      <c r="I21" s="35">
        <v>3262764</v>
      </c>
      <c r="J21" s="35">
        <v>3887339</v>
      </c>
      <c r="K21" s="35">
        <v>4361757</v>
      </c>
      <c r="L21" s="35">
        <v>4543554</v>
      </c>
      <c r="M21" s="35">
        <v>4687715</v>
      </c>
      <c r="N21" s="35">
        <v>4787243</v>
      </c>
      <c r="O21" s="35">
        <v>4828820</v>
      </c>
      <c r="P21" s="35">
        <v>4879531</v>
      </c>
      <c r="Q21" s="35">
        <v>4937828</v>
      </c>
      <c r="R21" s="35">
        <v>5009902</v>
      </c>
      <c r="S21" s="45">
        <v>5120197</v>
      </c>
      <c r="T21" s="45">
        <v>5152105</v>
      </c>
      <c r="U21" s="16">
        <v>5263733</v>
      </c>
      <c r="V21" s="16">
        <v>5303547</v>
      </c>
    </row>
    <row r="22" spans="1:22" ht="12.75">
      <c r="A22" s="32" t="s">
        <v>1210</v>
      </c>
      <c r="B22" s="35">
        <v>3458853</v>
      </c>
      <c r="C22" s="35">
        <v>3699809</v>
      </c>
      <c r="D22" s="35">
        <v>4022646</v>
      </c>
      <c r="E22" s="35">
        <v>4293106</v>
      </c>
      <c r="F22" s="35">
        <v>4328585</v>
      </c>
      <c r="G22" s="35">
        <v>4240172</v>
      </c>
      <c r="H22" s="35">
        <v>3747439</v>
      </c>
      <c r="I22" s="35">
        <v>3126175</v>
      </c>
      <c r="J22" s="35">
        <v>2555406</v>
      </c>
      <c r="K22" s="35">
        <v>2183553</v>
      </c>
      <c r="L22" s="35">
        <v>2150506</v>
      </c>
      <c r="M22" s="35">
        <v>2424710</v>
      </c>
      <c r="N22" s="35">
        <v>2853281</v>
      </c>
      <c r="O22" s="35">
        <v>3405963</v>
      </c>
      <c r="P22" s="35">
        <v>3831421</v>
      </c>
      <c r="Q22" s="35">
        <v>4017243</v>
      </c>
      <c r="R22" s="35">
        <v>4151779</v>
      </c>
      <c r="S22" s="45">
        <v>4249147</v>
      </c>
      <c r="T22" s="45">
        <v>4299229</v>
      </c>
      <c r="U22" s="16">
        <v>4368009</v>
      </c>
      <c r="V22" s="16">
        <v>4437074</v>
      </c>
    </row>
    <row r="23" spans="1:22" ht="12.75">
      <c r="A23" s="32" t="s">
        <v>1211</v>
      </c>
      <c r="B23" s="35">
        <v>3644502</v>
      </c>
      <c r="C23" s="35">
        <v>3525242</v>
      </c>
      <c r="D23" s="35">
        <v>3242103</v>
      </c>
      <c r="E23" s="35">
        <v>2972249</v>
      </c>
      <c r="F23" s="35">
        <v>2871956</v>
      </c>
      <c r="G23" s="35">
        <v>2920843</v>
      </c>
      <c r="H23" s="35">
        <v>3127075</v>
      </c>
      <c r="I23" s="35">
        <v>3416853</v>
      </c>
      <c r="J23" s="35">
        <v>3652365</v>
      </c>
      <c r="K23" s="35">
        <v>3679487</v>
      </c>
      <c r="L23" s="35">
        <v>3579476</v>
      </c>
      <c r="M23" s="35">
        <v>3128676</v>
      </c>
      <c r="N23" s="35">
        <v>2581214</v>
      </c>
      <c r="O23" s="35">
        <v>2106136</v>
      </c>
      <c r="P23" s="35">
        <v>1807533</v>
      </c>
      <c r="Q23" s="35">
        <v>1815235</v>
      </c>
      <c r="R23" s="35">
        <v>2084624</v>
      </c>
      <c r="S23" s="45">
        <v>2457075</v>
      </c>
      <c r="T23" s="45">
        <v>2932747</v>
      </c>
      <c r="U23" s="16">
        <v>3301893</v>
      </c>
      <c r="V23" s="16">
        <v>3463571</v>
      </c>
    </row>
    <row r="24" spans="1:22" ht="12.75">
      <c r="A24" s="32" t="s">
        <v>1212</v>
      </c>
      <c r="B24" s="35">
        <v>2024492</v>
      </c>
      <c r="C24" s="35">
        <v>2356510</v>
      </c>
      <c r="D24" s="35">
        <v>2629152</v>
      </c>
      <c r="E24" s="35">
        <v>2808041</v>
      </c>
      <c r="F24" s="35">
        <v>2916694</v>
      </c>
      <c r="G24" s="35">
        <v>2877470</v>
      </c>
      <c r="H24" s="35">
        <v>2779367</v>
      </c>
      <c r="I24" s="35">
        <v>2560611</v>
      </c>
      <c r="J24" s="35">
        <v>2365777</v>
      </c>
      <c r="K24" s="35">
        <v>2278020</v>
      </c>
      <c r="L24" s="35">
        <v>2318594</v>
      </c>
      <c r="M24" s="35">
        <v>2468939</v>
      </c>
      <c r="N24" s="35">
        <v>2678180</v>
      </c>
      <c r="O24" s="35">
        <v>2862519</v>
      </c>
      <c r="P24" s="35">
        <v>2889439</v>
      </c>
      <c r="Q24" s="35">
        <v>2821871</v>
      </c>
      <c r="R24" s="35">
        <v>2472718</v>
      </c>
      <c r="S24" s="45">
        <v>2053289</v>
      </c>
      <c r="T24" s="45">
        <v>1685842</v>
      </c>
      <c r="U24" s="16">
        <v>1461482</v>
      </c>
      <c r="V24" s="16">
        <v>1485527</v>
      </c>
    </row>
    <row r="25" spans="1:22" ht="12.75">
      <c r="A25" s="32" t="s">
        <v>1213</v>
      </c>
      <c r="B25" s="38">
        <v>2284560</v>
      </c>
      <c r="C25" s="38">
        <v>2290783</v>
      </c>
      <c r="D25" s="38">
        <v>2317948</v>
      </c>
      <c r="E25" s="38">
        <v>2385479</v>
      </c>
      <c r="F25" s="38">
        <v>2483543</v>
      </c>
      <c r="G25" s="38">
        <v>2668926</v>
      </c>
      <c r="H25" s="38">
        <v>2889996</v>
      </c>
      <c r="I25" s="38">
        <v>3121205</v>
      </c>
      <c r="J25" s="38">
        <v>3296665</v>
      </c>
      <c r="K25" s="38">
        <v>3454312</v>
      </c>
      <c r="L25" s="38">
        <v>3531378</v>
      </c>
      <c r="M25" s="38">
        <v>3584591</v>
      </c>
      <c r="N25" s="38">
        <v>3534470</v>
      </c>
      <c r="O25" s="38">
        <v>3502934</v>
      </c>
      <c r="P25" s="38">
        <v>3550048</v>
      </c>
      <c r="Q25" s="38">
        <v>3648888</v>
      </c>
      <c r="R25" s="38">
        <v>3840877</v>
      </c>
      <c r="S25" s="45">
        <v>3994744</v>
      </c>
      <c r="T25" s="45">
        <v>4131676</v>
      </c>
      <c r="U25" s="16">
        <v>4215096</v>
      </c>
      <c r="V25" s="16">
        <v>4256304</v>
      </c>
    </row>
    <row r="26" spans="1:22" ht="25.5">
      <c r="A26" s="29" t="s">
        <v>1214</v>
      </c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19"/>
      <c r="T26" s="19"/>
      <c r="U26" s="16"/>
      <c r="V26" s="19"/>
    </row>
    <row r="27" spans="1:23" ht="12.75">
      <c r="A27" s="32" t="s">
        <v>1199</v>
      </c>
      <c r="B27" s="38">
        <v>5212812</v>
      </c>
      <c r="C27" s="38">
        <v>4786805</v>
      </c>
      <c r="D27" s="38">
        <v>4336911</v>
      </c>
      <c r="E27" s="38">
        <v>4023908</v>
      </c>
      <c r="F27" s="38">
        <v>3733038</v>
      </c>
      <c r="G27" s="38">
        <v>3502356</v>
      </c>
      <c r="H27" s="38">
        <v>3330149</v>
      </c>
      <c r="I27" s="38">
        <v>3266107</v>
      </c>
      <c r="J27" s="38">
        <v>3157170</v>
      </c>
      <c r="K27" s="38">
        <v>3101802</v>
      </c>
      <c r="L27" s="38">
        <v>3101333</v>
      </c>
      <c r="M27" s="38">
        <v>3157086</v>
      </c>
      <c r="N27" s="38">
        <v>3245120</v>
      </c>
      <c r="O27" s="38">
        <v>3369138</v>
      </c>
      <c r="P27" s="38">
        <v>3443147</v>
      </c>
      <c r="Q27" s="38">
        <v>3526186</v>
      </c>
      <c r="R27" s="38">
        <v>3622499</v>
      </c>
      <c r="S27" s="45">
        <v>3739745</v>
      </c>
      <c r="T27" s="45">
        <v>3859278</v>
      </c>
      <c r="U27" s="16">
        <v>3924024</v>
      </c>
      <c r="V27" s="16">
        <v>4081840</v>
      </c>
      <c r="W27" s="204"/>
    </row>
    <row r="28" spans="1:23" ht="12.75">
      <c r="A28" s="32" t="s">
        <v>1200</v>
      </c>
      <c r="B28" s="38">
        <v>5940759</v>
      </c>
      <c r="C28" s="38">
        <v>6021139</v>
      </c>
      <c r="D28" s="38">
        <v>5962824</v>
      </c>
      <c r="E28" s="38">
        <v>5852113</v>
      </c>
      <c r="F28" s="38">
        <v>5681011</v>
      </c>
      <c r="G28" s="38">
        <v>5346458</v>
      </c>
      <c r="H28" s="38">
        <v>4927312</v>
      </c>
      <c r="I28" s="38">
        <v>4471727</v>
      </c>
      <c r="J28" s="38">
        <v>4108537</v>
      </c>
      <c r="K28" s="38">
        <v>3790843</v>
      </c>
      <c r="L28" s="38">
        <v>3548286</v>
      </c>
      <c r="M28" s="38">
        <v>3360621</v>
      </c>
      <c r="N28" s="38">
        <v>3303599</v>
      </c>
      <c r="O28" s="38">
        <v>3215273</v>
      </c>
      <c r="P28" s="38">
        <v>3176385</v>
      </c>
      <c r="Q28" s="38">
        <v>3171172</v>
      </c>
      <c r="R28" s="38">
        <v>3236110</v>
      </c>
      <c r="S28" s="45">
        <v>3305947</v>
      </c>
      <c r="T28" s="45">
        <v>3409444</v>
      </c>
      <c r="U28" s="16">
        <v>3474117</v>
      </c>
      <c r="V28" s="16">
        <v>3544547</v>
      </c>
      <c r="W28" s="204"/>
    </row>
    <row r="29" spans="1:23" ht="12.75">
      <c r="A29" s="32" t="s">
        <v>1201</v>
      </c>
      <c r="B29" s="38">
        <v>5382628</v>
      </c>
      <c r="C29" s="38">
        <v>5494641</v>
      </c>
      <c r="D29" s="38">
        <v>5668797</v>
      </c>
      <c r="E29" s="38">
        <v>5823300</v>
      </c>
      <c r="F29" s="38">
        <v>5936770</v>
      </c>
      <c r="G29" s="38">
        <v>6092359</v>
      </c>
      <c r="H29" s="38">
        <v>6181003</v>
      </c>
      <c r="I29" s="38">
        <v>6118001</v>
      </c>
      <c r="J29" s="38">
        <v>5973192</v>
      </c>
      <c r="K29" s="38">
        <v>5777856</v>
      </c>
      <c r="L29" s="38">
        <v>5423873</v>
      </c>
      <c r="M29" s="38">
        <v>4994130</v>
      </c>
      <c r="N29" s="38">
        <v>4555284</v>
      </c>
      <c r="O29" s="38">
        <v>4211404</v>
      </c>
      <c r="P29" s="38">
        <v>3896756</v>
      </c>
      <c r="Q29" s="38">
        <v>3654008</v>
      </c>
      <c r="R29" s="38">
        <v>3449224</v>
      </c>
      <c r="S29" s="45">
        <v>3366486</v>
      </c>
      <c r="T29" s="45">
        <v>3261272</v>
      </c>
      <c r="U29" s="16">
        <v>3219842</v>
      </c>
      <c r="V29" s="16">
        <v>3202294</v>
      </c>
      <c r="W29" s="204"/>
    </row>
    <row r="30" spans="1:23" ht="12.75">
      <c r="A30" s="32" t="s">
        <v>1215</v>
      </c>
      <c r="B30" s="38">
        <v>5142815</v>
      </c>
      <c r="C30" s="38">
        <v>5177118</v>
      </c>
      <c r="D30" s="38">
        <v>5258348</v>
      </c>
      <c r="E30" s="38">
        <v>5335467</v>
      </c>
      <c r="F30" s="38">
        <v>5416208</v>
      </c>
      <c r="G30" s="38">
        <v>5472462</v>
      </c>
      <c r="H30" s="38">
        <v>5610607</v>
      </c>
      <c r="I30" s="38">
        <v>5797995</v>
      </c>
      <c r="J30" s="38">
        <v>5959373</v>
      </c>
      <c r="K30" s="38">
        <v>6055498</v>
      </c>
      <c r="L30" s="38">
        <v>6226561</v>
      </c>
      <c r="M30" s="38">
        <v>6294515</v>
      </c>
      <c r="N30" s="38">
        <v>6179089</v>
      </c>
      <c r="O30" s="38">
        <v>6019563</v>
      </c>
      <c r="P30" s="38">
        <v>5841804</v>
      </c>
      <c r="Q30" s="38">
        <v>5548351</v>
      </c>
      <c r="R30" s="38">
        <v>5176387</v>
      </c>
      <c r="S30" s="45">
        <v>4757418</v>
      </c>
      <c r="T30" s="45">
        <v>4392725</v>
      </c>
      <c r="U30" s="16">
        <v>4035774</v>
      </c>
      <c r="V30" s="16">
        <v>3736229</v>
      </c>
      <c r="W30" s="204"/>
    </row>
    <row r="31" spans="1:23" ht="12.75">
      <c r="A31" s="32" t="s">
        <v>1203</v>
      </c>
      <c r="B31" s="38">
        <v>4637042</v>
      </c>
      <c r="C31" s="38">
        <v>4735068</v>
      </c>
      <c r="D31" s="38">
        <v>4829961</v>
      </c>
      <c r="E31" s="38">
        <v>4990386</v>
      </c>
      <c r="F31" s="38">
        <v>5099841</v>
      </c>
      <c r="G31" s="38">
        <v>5211672</v>
      </c>
      <c r="H31" s="38">
        <v>5258360</v>
      </c>
      <c r="I31" s="38">
        <v>5355481</v>
      </c>
      <c r="J31" s="38">
        <v>5410563</v>
      </c>
      <c r="K31" s="38">
        <v>5505951</v>
      </c>
      <c r="L31" s="38">
        <v>5574194</v>
      </c>
      <c r="M31" s="38">
        <v>5724034</v>
      </c>
      <c r="N31" s="38">
        <v>5876716</v>
      </c>
      <c r="O31" s="38">
        <v>5985675</v>
      </c>
      <c r="P31" s="38">
        <v>6001079</v>
      </c>
      <c r="Q31" s="38">
        <v>6104469</v>
      </c>
      <c r="R31" s="38">
        <v>6180110</v>
      </c>
      <c r="S31" s="45">
        <v>6142545</v>
      </c>
      <c r="T31" s="45">
        <v>6080125</v>
      </c>
      <c r="U31" s="16">
        <v>5974033</v>
      </c>
      <c r="V31" s="16">
        <v>5701511</v>
      </c>
      <c r="W31" s="204"/>
    </row>
    <row r="32" spans="1:23" ht="12.75">
      <c r="A32" s="32" t="s">
        <v>1204</v>
      </c>
      <c r="B32" s="38">
        <v>5313677</v>
      </c>
      <c r="C32" s="38">
        <v>5029051</v>
      </c>
      <c r="D32" s="38">
        <v>4813802</v>
      </c>
      <c r="E32" s="38">
        <v>4706961</v>
      </c>
      <c r="F32" s="38">
        <v>4711359</v>
      </c>
      <c r="G32" s="38">
        <v>4748659</v>
      </c>
      <c r="H32" s="38">
        <v>4882558</v>
      </c>
      <c r="I32" s="38">
        <v>4983953</v>
      </c>
      <c r="J32" s="38">
        <v>5106282</v>
      </c>
      <c r="K32" s="38">
        <v>5186459</v>
      </c>
      <c r="L32" s="38">
        <v>5279652</v>
      </c>
      <c r="M32" s="38">
        <v>5311680</v>
      </c>
      <c r="N32" s="38">
        <v>5402118</v>
      </c>
      <c r="O32" s="38">
        <v>5445857</v>
      </c>
      <c r="P32" s="38">
        <v>5532282</v>
      </c>
      <c r="Q32" s="38">
        <v>5566829</v>
      </c>
      <c r="R32" s="38">
        <v>5670376</v>
      </c>
      <c r="S32" s="45">
        <v>5813931</v>
      </c>
      <c r="T32" s="45">
        <v>5930056</v>
      </c>
      <c r="U32" s="16">
        <v>5985907</v>
      </c>
      <c r="V32" s="16">
        <v>6131148</v>
      </c>
      <c r="W32" s="204"/>
    </row>
    <row r="33" spans="1:23" ht="12.75">
      <c r="A33" s="32" t="s">
        <v>1205</v>
      </c>
      <c r="B33" s="38">
        <v>6472510</v>
      </c>
      <c r="C33" s="38">
        <v>6396685</v>
      </c>
      <c r="D33" s="38">
        <v>6238160</v>
      </c>
      <c r="E33" s="38">
        <v>6017126</v>
      </c>
      <c r="F33" s="38">
        <v>5697604</v>
      </c>
      <c r="G33" s="38">
        <v>5410417</v>
      </c>
      <c r="H33" s="38">
        <v>5129988</v>
      </c>
      <c r="I33" s="38">
        <v>4919044</v>
      </c>
      <c r="J33" s="38">
        <v>4795438</v>
      </c>
      <c r="K33" s="38">
        <v>4802845</v>
      </c>
      <c r="L33" s="38">
        <v>4828803</v>
      </c>
      <c r="M33" s="38">
        <v>4952523</v>
      </c>
      <c r="N33" s="38">
        <v>5028652</v>
      </c>
      <c r="O33" s="38">
        <v>5139994</v>
      </c>
      <c r="P33" s="38">
        <v>5206123</v>
      </c>
      <c r="Q33" s="38">
        <v>5296659</v>
      </c>
      <c r="R33" s="38">
        <v>5338921</v>
      </c>
      <c r="S33" s="45">
        <v>5420861</v>
      </c>
      <c r="T33" s="45">
        <v>5469973</v>
      </c>
      <c r="U33" s="16">
        <v>5561941</v>
      </c>
      <c r="V33" s="16">
        <v>5597343</v>
      </c>
      <c r="W33" s="204"/>
    </row>
    <row r="34" spans="1:23" ht="12.75">
      <c r="A34" s="32" t="s">
        <v>1216</v>
      </c>
      <c r="B34" s="38">
        <v>6181489</v>
      </c>
      <c r="C34" s="38">
        <v>6261676</v>
      </c>
      <c r="D34" s="38">
        <v>6399407</v>
      </c>
      <c r="E34" s="38">
        <v>6434226</v>
      </c>
      <c r="F34" s="38">
        <v>6509243</v>
      </c>
      <c r="G34" s="38">
        <v>6528342</v>
      </c>
      <c r="H34" s="38">
        <v>6470739</v>
      </c>
      <c r="I34" s="38">
        <v>6319755</v>
      </c>
      <c r="J34" s="38">
        <v>6076582</v>
      </c>
      <c r="K34" s="38">
        <v>5736469</v>
      </c>
      <c r="L34" s="38">
        <v>5439143</v>
      </c>
      <c r="M34" s="38">
        <v>5136651</v>
      </c>
      <c r="N34" s="38">
        <v>4914384</v>
      </c>
      <c r="O34" s="38">
        <v>4788226</v>
      </c>
      <c r="P34" s="38">
        <v>4791902</v>
      </c>
      <c r="Q34" s="38">
        <v>4820505</v>
      </c>
      <c r="R34" s="38">
        <v>4936327</v>
      </c>
      <c r="S34" s="45">
        <v>5033584</v>
      </c>
      <c r="T34" s="45">
        <v>5153923</v>
      </c>
      <c r="U34" s="16">
        <v>5221417</v>
      </c>
      <c r="V34" s="16">
        <v>5311353</v>
      </c>
      <c r="W34" s="204"/>
    </row>
    <row r="35" spans="1:23" ht="12.75">
      <c r="A35" s="32" t="s">
        <v>1217</v>
      </c>
      <c r="B35" s="38">
        <v>5457778</v>
      </c>
      <c r="C35" s="38">
        <v>5679720</v>
      </c>
      <c r="D35" s="38">
        <v>5860881</v>
      </c>
      <c r="E35" s="38">
        <v>5957522</v>
      </c>
      <c r="F35" s="38">
        <v>6081302</v>
      </c>
      <c r="G35" s="38">
        <v>6171962</v>
      </c>
      <c r="H35" s="38">
        <v>6253609</v>
      </c>
      <c r="I35" s="38">
        <v>6391743</v>
      </c>
      <c r="J35" s="38">
        <v>6407681</v>
      </c>
      <c r="K35" s="38">
        <v>6495147</v>
      </c>
      <c r="L35" s="38">
        <v>6502816</v>
      </c>
      <c r="M35" s="38">
        <v>6437199</v>
      </c>
      <c r="N35" s="38">
        <v>6265851</v>
      </c>
      <c r="O35" s="38">
        <v>6008769</v>
      </c>
      <c r="P35" s="38">
        <v>5652737</v>
      </c>
      <c r="Q35" s="38">
        <v>5348539</v>
      </c>
      <c r="R35" s="38">
        <v>5073543</v>
      </c>
      <c r="S35" s="45">
        <v>4869986</v>
      </c>
      <c r="T35" s="45">
        <v>4758112</v>
      </c>
      <c r="U35" s="16">
        <v>4769943</v>
      </c>
      <c r="V35" s="16">
        <v>4805447</v>
      </c>
      <c r="W35" s="204"/>
    </row>
    <row r="36" spans="1:23" ht="12.75">
      <c r="A36" s="32" t="s">
        <v>1208</v>
      </c>
      <c r="B36" s="38">
        <v>2868899</v>
      </c>
      <c r="C36" s="38">
        <v>3221210</v>
      </c>
      <c r="D36" s="38">
        <v>3805265</v>
      </c>
      <c r="E36" s="38">
        <v>4563051</v>
      </c>
      <c r="F36" s="38">
        <v>5144970</v>
      </c>
      <c r="G36" s="38">
        <v>5407361</v>
      </c>
      <c r="H36" s="38">
        <v>5636187</v>
      </c>
      <c r="I36" s="38">
        <v>5811047</v>
      </c>
      <c r="J36" s="38">
        <v>5893287</v>
      </c>
      <c r="K36" s="38">
        <v>5999311</v>
      </c>
      <c r="L36" s="38">
        <v>6083869</v>
      </c>
      <c r="M36" s="38">
        <v>6146318</v>
      </c>
      <c r="N36" s="38">
        <v>6279087</v>
      </c>
      <c r="O36" s="38">
        <v>6292008</v>
      </c>
      <c r="P36" s="38">
        <v>6374045</v>
      </c>
      <c r="Q36" s="38">
        <v>6379031</v>
      </c>
      <c r="R36" s="38">
        <v>6299230</v>
      </c>
      <c r="S36" s="45">
        <v>6138600</v>
      </c>
      <c r="T36" s="45">
        <v>5905169</v>
      </c>
      <c r="U36" s="16">
        <v>5572302</v>
      </c>
      <c r="V36" s="16">
        <v>5283256</v>
      </c>
      <c r="W36" s="204"/>
    </row>
    <row r="37" spans="1:23" ht="12.75">
      <c r="A37" s="32" t="s">
        <v>1218</v>
      </c>
      <c r="B37" s="38">
        <v>5581840</v>
      </c>
      <c r="C37" s="38">
        <v>4968288</v>
      </c>
      <c r="D37" s="38">
        <v>4144566</v>
      </c>
      <c r="E37" s="38">
        <v>3386209</v>
      </c>
      <c r="F37" s="38">
        <v>2897340</v>
      </c>
      <c r="G37" s="38">
        <v>2816321</v>
      </c>
      <c r="H37" s="38">
        <v>3167548</v>
      </c>
      <c r="I37" s="38">
        <v>3744412</v>
      </c>
      <c r="J37" s="38">
        <v>4480446</v>
      </c>
      <c r="K37" s="38">
        <v>5047630</v>
      </c>
      <c r="L37" s="38">
        <v>5288526</v>
      </c>
      <c r="M37" s="38">
        <v>5497485</v>
      </c>
      <c r="N37" s="38">
        <v>5659988</v>
      </c>
      <c r="O37" s="38">
        <v>5747503</v>
      </c>
      <c r="P37" s="38">
        <v>5858011</v>
      </c>
      <c r="Q37" s="38">
        <v>5948778</v>
      </c>
      <c r="R37" s="38">
        <v>6026396</v>
      </c>
      <c r="S37" s="45">
        <v>6151476</v>
      </c>
      <c r="T37" s="45">
        <v>6161719</v>
      </c>
      <c r="U37" s="16">
        <v>6245475</v>
      </c>
      <c r="V37" s="16">
        <v>6256988</v>
      </c>
      <c r="W37" s="204"/>
    </row>
    <row r="38" spans="1:23" ht="12.75">
      <c r="A38" s="32" t="s">
        <v>1210</v>
      </c>
      <c r="B38" s="38">
        <v>4285766</v>
      </c>
      <c r="C38" s="38">
        <v>4538523</v>
      </c>
      <c r="D38" s="38">
        <v>4970703</v>
      </c>
      <c r="E38" s="38">
        <v>5372674</v>
      </c>
      <c r="F38" s="38">
        <v>5481351</v>
      </c>
      <c r="G38" s="38">
        <v>5416364</v>
      </c>
      <c r="H38" s="38">
        <v>4830351</v>
      </c>
      <c r="I38" s="38">
        <v>4034553</v>
      </c>
      <c r="J38" s="38">
        <v>3295589</v>
      </c>
      <c r="K38" s="38">
        <v>2810892</v>
      </c>
      <c r="L38" s="38">
        <v>2733973</v>
      </c>
      <c r="M38" s="38">
        <v>3061885</v>
      </c>
      <c r="N38" s="38">
        <v>3612255</v>
      </c>
      <c r="O38" s="38">
        <v>4330705</v>
      </c>
      <c r="P38" s="38">
        <v>4893424</v>
      </c>
      <c r="Q38" s="38">
        <v>5147240</v>
      </c>
      <c r="R38" s="38">
        <v>5348752</v>
      </c>
      <c r="S38" s="45">
        <v>5505976</v>
      </c>
      <c r="T38" s="45">
        <v>5588371</v>
      </c>
      <c r="U38" s="16">
        <v>5694954</v>
      </c>
      <c r="V38" s="16">
        <v>5777721</v>
      </c>
      <c r="W38" s="204"/>
    </row>
    <row r="39" spans="1:23" ht="12.75">
      <c r="A39" s="32" t="s">
        <v>1211</v>
      </c>
      <c r="B39" s="38">
        <v>5046471</v>
      </c>
      <c r="C39" s="38">
        <v>4870626</v>
      </c>
      <c r="D39" s="38">
        <v>4478227</v>
      </c>
      <c r="E39" s="38">
        <v>4129717</v>
      </c>
      <c r="F39" s="38">
        <v>3969753</v>
      </c>
      <c r="G39" s="38">
        <v>4054675</v>
      </c>
      <c r="H39" s="38">
        <v>4313537</v>
      </c>
      <c r="I39" s="38">
        <v>4744012</v>
      </c>
      <c r="J39" s="38">
        <v>5126797</v>
      </c>
      <c r="K39" s="38">
        <v>5226818</v>
      </c>
      <c r="L39" s="38">
        <v>5149244</v>
      </c>
      <c r="M39" s="38">
        <v>4574740</v>
      </c>
      <c r="N39" s="38">
        <v>3805478</v>
      </c>
      <c r="O39" s="38">
        <v>3107436</v>
      </c>
      <c r="P39" s="38">
        <v>2650307</v>
      </c>
      <c r="Q39" s="38">
        <v>2592717</v>
      </c>
      <c r="R39" s="38">
        <v>2928800</v>
      </c>
      <c r="S39" s="45">
        <v>3459211</v>
      </c>
      <c r="T39" s="45">
        <v>4145033</v>
      </c>
      <c r="U39" s="16">
        <v>4680076</v>
      </c>
      <c r="V39" s="16">
        <v>4916216</v>
      </c>
      <c r="W39" s="204"/>
    </row>
    <row r="40" spans="1:23" ht="12.75">
      <c r="A40" s="32" t="s">
        <v>1212</v>
      </c>
      <c r="B40" s="38">
        <v>4218263</v>
      </c>
      <c r="C40" s="38">
        <v>4496800</v>
      </c>
      <c r="D40" s="38">
        <v>4688628</v>
      </c>
      <c r="E40" s="38">
        <v>4745910</v>
      </c>
      <c r="F40" s="38">
        <v>4762568</v>
      </c>
      <c r="G40" s="38">
        <v>4596563</v>
      </c>
      <c r="H40" s="38">
        <v>4443913</v>
      </c>
      <c r="I40" s="38">
        <v>4079997</v>
      </c>
      <c r="J40" s="38">
        <v>3776567</v>
      </c>
      <c r="K40" s="38">
        <v>3625363</v>
      </c>
      <c r="L40" s="38">
        <v>3706340</v>
      </c>
      <c r="M40" s="38">
        <v>3947088</v>
      </c>
      <c r="N40" s="38">
        <v>4342974</v>
      </c>
      <c r="O40" s="38">
        <v>4704076</v>
      </c>
      <c r="P40" s="38">
        <v>4809298</v>
      </c>
      <c r="Q40" s="38">
        <v>4749905</v>
      </c>
      <c r="R40" s="38">
        <v>4214606</v>
      </c>
      <c r="S40" s="45">
        <v>3511639</v>
      </c>
      <c r="T40" s="45">
        <v>2869021</v>
      </c>
      <c r="U40" s="16">
        <v>2451811</v>
      </c>
      <c r="V40" s="16">
        <v>2410011</v>
      </c>
      <c r="W40" s="204"/>
    </row>
    <row r="41" spans="1:23" ht="12.75">
      <c r="A41" s="32" t="s">
        <v>1219</v>
      </c>
      <c r="B41" s="38">
        <v>7172039</v>
      </c>
      <c r="C41" s="38">
        <v>7221953</v>
      </c>
      <c r="D41" s="38">
        <v>7313978</v>
      </c>
      <c r="E41" s="38">
        <v>7462215</v>
      </c>
      <c r="F41" s="38">
        <v>7651415</v>
      </c>
      <c r="G41" s="38">
        <v>7906894</v>
      </c>
      <c r="H41" s="38">
        <v>8155563</v>
      </c>
      <c r="I41" s="38">
        <v>8442840</v>
      </c>
      <c r="J41" s="38">
        <v>8624340</v>
      </c>
      <c r="K41" s="38">
        <v>8801772</v>
      </c>
      <c r="L41" s="38">
        <v>8840747</v>
      </c>
      <c r="M41" s="38">
        <v>8877033</v>
      </c>
      <c r="N41" s="38">
        <v>8791492</v>
      </c>
      <c r="O41" s="38">
        <v>8739198</v>
      </c>
      <c r="P41" s="38">
        <v>8807578</v>
      </c>
      <c r="Q41" s="38">
        <v>8956558</v>
      </c>
      <c r="R41" s="38">
        <v>9270407</v>
      </c>
      <c r="S41" s="45">
        <v>9558963</v>
      </c>
      <c r="T41" s="45">
        <v>9833398</v>
      </c>
      <c r="U41" s="16">
        <v>10003562</v>
      </c>
      <c r="V41" s="16">
        <v>10124196</v>
      </c>
      <c r="W41" s="204"/>
    </row>
    <row r="42" spans="1:22" ht="38.25">
      <c r="A42" s="9" t="s">
        <v>1220</v>
      </c>
      <c r="B42" s="38">
        <v>18229044</v>
      </c>
      <c r="C42" s="38">
        <v>18007275</v>
      </c>
      <c r="D42" s="38">
        <v>17707278</v>
      </c>
      <c r="E42" s="38">
        <v>17469299</v>
      </c>
      <c r="F42" s="38">
        <v>17147668</v>
      </c>
      <c r="G42" s="38">
        <v>16729612</v>
      </c>
      <c r="H42" s="38">
        <v>16287694</v>
      </c>
      <c r="I42" s="38">
        <v>15764450</v>
      </c>
      <c r="J42" s="38">
        <v>15105507</v>
      </c>
      <c r="K42" s="38">
        <v>14501185</v>
      </c>
      <c r="L42" s="38">
        <v>13936394</v>
      </c>
      <c r="M42" s="38">
        <v>13346266</v>
      </c>
      <c r="N42" s="38">
        <v>12853431</v>
      </c>
      <c r="O42" s="38">
        <v>12457377</v>
      </c>
      <c r="P42" s="38">
        <v>12106511</v>
      </c>
      <c r="Q42" s="38">
        <v>11791614</v>
      </c>
      <c r="R42" s="45">
        <v>11686783</v>
      </c>
      <c r="S42" s="358">
        <v>11703473</v>
      </c>
      <c r="T42" s="358">
        <v>11824490</v>
      </c>
      <c r="U42" s="16">
        <v>11885550</v>
      </c>
      <c r="V42" s="16">
        <v>12074724</v>
      </c>
    </row>
    <row r="43" spans="1:22" ht="41.25">
      <c r="A43" s="40" t="s">
        <v>408</v>
      </c>
      <c r="B43" s="38">
        <v>43417306</v>
      </c>
      <c r="C43" s="38">
        <v>43482581</v>
      </c>
      <c r="D43" s="38">
        <v>43688928</v>
      </c>
      <c r="E43" s="38">
        <v>44024084</v>
      </c>
      <c r="F43" s="38">
        <v>44098004</v>
      </c>
      <c r="G43" s="38">
        <v>44148897</v>
      </c>
      <c r="H43" s="38">
        <v>44126577</v>
      </c>
      <c r="I43" s="38">
        <v>44195640</v>
      </c>
      <c r="J43" s="38">
        <v>44277970</v>
      </c>
      <c r="K43" s="38">
        <v>44425951</v>
      </c>
      <c r="L43" s="38">
        <v>44556132</v>
      </c>
      <c r="M43" s="38">
        <v>44962190</v>
      </c>
      <c r="N43" s="38">
        <v>45424204</v>
      </c>
      <c r="O43" s="38">
        <v>45767255</v>
      </c>
      <c r="P43" s="38">
        <v>45948173</v>
      </c>
      <c r="Q43" s="38">
        <v>45974137</v>
      </c>
      <c r="R43" s="38">
        <v>45890845</v>
      </c>
      <c r="S43" s="38">
        <v>45752247</v>
      </c>
      <c r="T43" s="38">
        <v>45441128</v>
      </c>
      <c r="U43" s="43">
        <v>45186234</v>
      </c>
      <c r="V43" s="16">
        <v>44896157</v>
      </c>
    </row>
    <row r="44" spans="1:22" ht="38.25">
      <c r="A44" s="9" t="s">
        <v>907</v>
      </c>
      <c r="B44" s="38">
        <v>7953554</v>
      </c>
      <c r="C44" s="38">
        <v>8172535</v>
      </c>
      <c r="D44" s="38">
        <v>8189203</v>
      </c>
      <c r="E44" s="38">
        <v>8165769</v>
      </c>
      <c r="F44" s="38">
        <v>8272193</v>
      </c>
      <c r="G44" s="38">
        <v>8467239</v>
      </c>
      <c r="H44" s="38">
        <v>8796438</v>
      </c>
      <c r="I44" s="38">
        <v>9098669</v>
      </c>
      <c r="J44" s="38">
        <v>9314807</v>
      </c>
      <c r="K44" s="38">
        <v>9411819</v>
      </c>
      <c r="L44" s="38">
        <v>9429448</v>
      </c>
      <c r="M44" s="38">
        <v>9182206</v>
      </c>
      <c r="N44" s="38">
        <v>8793864</v>
      </c>
      <c r="O44" s="38">
        <v>8471589</v>
      </c>
      <c r="P44" s="38">
        <v>8247020</v>
      </c>
      <c r="Q44" s="38">
        <v>8285994</v>
      </c>
      <c r="R44" s="38">
        <v>8398219</v>
      </c>
      <c r="S44" s="38">
        <v>8505108</v>
      </c>
      <c r="T44" s="38">
        <v>8750265</v>
      </c>
      <c r="U44" s="43">
        <v>8978471</v>
      </c>
      <c r="V44" s="16">
        <v>9205402</v>
      </c>
    </row>
    <row r="45" spans="1:22" ht="38.25">
      <c r="A45" s="9" t="s">
        <v>908</v>
      </c>
      <c r="B45" s="38">
        <v>17600612</v>
      </c>
      <c r="C45" s="38">
        <v>17357584</v>
      </c>
      <c r="D45" s="38">
        <v>17045847</v>
      </c>
      <c r="E45" s="38">
        <v>16782811</v>
      </c>
      <c r="F45" s="38">
        <v>16466743</v>
      </c>
      <c r="G45" s="38">
        <v>16057651</v>
      </c>
      <c r="H45" s="38">
        <v>15622571</v>
      </c>
      <c r="I45" s="38">
        <v>15111643</v>
      </c>
      <c r="J45" s="38">
        <v>14474249</v>
      </c>
      <c r="K45" s="38">
        <v>13885963</v>
      </c>
      <c r="L45" s="38">
        <v>13337719</v>
      </c>
      <c r="M45" s="38">
        <v>12768779</v>
      </c>
      <c r="N45" s="38">
        <v>12282434</v>
      </c>
      <c r="O45" s="38">
        <v>11891991</v>
      </c>
      <c r="P45" s="38">
        <v>11564514</v>
      </c>
      <c r="Q45" s="38">
        <v>11280963</v>
      </c>
      <c r="R45" s="38">
        <v>11155131</v>
      </c>
      <c r="S45" s="38">
        <v>11150673</v>
      </c>
      <c r="T45" s="38">
        <v>11261764</v>
      </c>
      <c r="U45" s="43">
        <v>11323484</v>
      </c>
      <c r="V45" s="16">
        <v>11492870</v>
      </c>
    </row>
    <row r="46" spans="1:22" ht="41.25">
      <c r="A46" s="40" t="s">
        <v>410</v>
      </c>
      <c r="B46" s="38">
        <v>40591637</v>
      </c>
      <c r="C46" s="38">
        <v>40413817</v>
      </c>
      <c r="D46" s="38">
        <v>40273075</v>
      </c>
      <c r="E46" s="38">
        <v>40307458</v>
      </c>
      <c r="F46" s="38">
        <v>40441943</v>
      </c>
      <c r="G46" s="38">
        <v>40650718</v>
      </c>
      <c r="H46" s="38">
        <v>41225489</v>
      </c>
      <c r="I46" s="38">
        <v>42067622</v>
      </c>
      <c r="J46" s="38">
        <v>42894302</v>
      </c>
      <c r="K46" s="38">
        <v>43613848</v>
      </c>
      <c r="L46" s="38">
        <v>43959337</v>
      </c>
      <c r="M46" s="38">
        <v>44243463</v>
      </c>
      <c r="N46" s="38">
        <v>44427454</v>
      </c>
      <c r="O46" s="38">
        <v>44331419</v>
      </c>
      <c r="P46" s="38">
        <v>44209757</v>
      </c>
      <c r="Q46" s="38">
        <v>44083564</v>
      </c>
      <c r="R46" s="38">
        <v>43853992</v>
      </c>
      <c r="S46" s="38">
        <v>43589906</v>
      </c>
      <c r="T46" s="38">
        <v>43120032</v>
      </c>
      <c r="U46" s="43">
        <v>42661291</v>
      </c>
      <c r="V46" s="16">
        <v>42159086</v>
      </c>
    </row>
    <row r="47" spans="1:22" ht="39" customHeight="1">
      <c r="A47" s="9" t="s">
        <v>909</v>
      </c>
      <c r="B47" s="38">
        <v>20722539</v>
      </c>
      <c r="C47" s="38">
        <v>21127902</v>
      </c>
      <c r="D47" s="38">
        <v>21451536</v>
      </c>
      <c r="E47" s="38">
        <v>21710516</v>
      </c>
      <c r="F47" s="38">
        <v>21865087</v>
      </c>
      <c r="G47" s="38">
        <v>21974496</v>
      </c>
      <c r="H47" s="38">
        <v>21743364</v>
      </c>
      <c r="I47" s="38">
        <v>21301402</v>
      </c>
      <c r="J47" s="38">
        <v>20823293</v>
      </c>
      <c r="K47" s="38">
        <v>20464845</v>
      </c>
      <c r="L47" s="38">
        <v>20430304</v>
      </c>
      <c r="M47" s="38">
        <v>20460746</v>
      </c>
      <c r="N47" s="38">
        <v>20552199</v>
      </c>
      <c r="O47" s="38">
        <v>20881415</v>
      </c>
      <c r="P47" s="38">
        <v>21160607</v>
      </c>
      <c r="Q47" s="38">
        <v>21446420</v>
      </c>
      <c r="R47" s="38">
        <v>21762565</v>
      </c>
      <c r="S47" s="38">
        <v>22035789</v>
      </c>
      <c r="T47" s="38">
        <v>22435823</v>
      </c>
      <c r="U47" s="43">
        <v>22830403</v>
      </c>
      <c r="V47" s="16">
        <v>23228144</v>
      </c>
    </row>
    <row r="48" spans="1:53" ht="24" customHeight="1">
      <c r="A48" s="492" t="s">
        <v>558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135"/>
      <c r="AW48" s="135"/>
      <c r="AX48" s="135"/>
      <c r="AY48" s="135"/>
      <c r="AZ48" s="135"/>
      <c r="BA48" s="135"/>
    </row>
    <row r="49" spans="1:22" ht="17.25" customHeight="1">
      <c r="A49" s="479" t="s">
        <v>966</v>
      </c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85"/>
    </row>
    <row r="50" spans="1:22" ht="37.5" customHeight="1">
      <c r="A50" s="5" t="s">
        <v>1486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9" t="s">
        <v>1390</v>
      </c>
      <c r="B51" s="38">
        <v>1794626</v>
      </c>
      <c r="C51" s="41">
        <v>1587644</v>
      </c>
      <c r="D51" s="41">
        <v>1378983</v>
      </c>
      <c r="E51" s="41">
        <v>1408159</v>
      </c>
      <c r="F51" s="41">
        <v>1363806</v>
      </c>
      <c r="G51" s="41">
        <v>1304638</v>
      </c>
      <c r="H51" s="41">
        <v>1259943</v>
      </c>
      <c r="I51" s="41">
        <v>1283292</v>
      </c>
      <c r="J51" s="41">
        <v>1214689</v>
      </c>
      <c r="K51" s="41">
        <v>1266800</v>
      </c>
      <c r="L51" s="41">
        <v>1311604</v>
      </c>
      <c r="M51" s="41">
        <v>1396967</v>
      </c>
      <c r="N51" s="41">
        <v>1477301</v>
      </c>
      <c r="O51" s="41">
        <v>1502477</v>
      </c>
      <c r="P51" s="41">
        <v>1457376</v>
      </c>
      <c r="Q51" s="41">
        <v>1479637</v>
      </c>
      <c r="R51" s="41">
        <v>1610122</v>
      </c>
      <c r="S51" s="41">
        <v>1713947</v>
      </c>
      <c r="T51" s="42">
        <v>1761687</v>
      </c>
      <c r="U51" s="45">
        <v>1788948</v>
      </c>
      <c r="V51" s="45">
        <v>1796629</v>
      </c>
    </row>
    <row r="52" spans="1:22" ht="12.75">
      <c r="A52" s="9" t="s">
        <v>1391</v>
      </c>
      <c r="B52" s="38">
        <v>1690657</v>
      </c>
      <c r="C52" s="41">
        <v>1807441</v>
      </c>
      <c r="D52" s="41">
        <v>2129339</v>
      </c>
      <c r="E52" s="41">
        <v>2301366</v>
      </c>
      <c r="F52" s="41">
        <v>2203811</v>
      </c>
      <c r="G52" s="41">
        <v>2082249</v>
      </c>
      <c r="H52" s="41">
        <v>2015779</v>
      </c>
      <c r="I52" s="41">
        <v>1988744</v>
      </c>
      <c r="J52" s="41">
        <v>2144316</v>
      </c>
      <c r="K52" s="41">
        <v>2225332</v>
      </c>
      <c r="L52" s="41">
        <v>2254856</v>
      </c>
      <c r="M52" s="41">
        <v>2332272</v>
      </c>
      <c r="N52" s="41">
        <v>2365826</v>
      </c>
      <c r="O52" s="41">
        <v>2295402</v>
      </c>
      <c r="P52" s="41">
        <v>2303935</v>
      </c>
      <c r="Q52" s="41">
        <v>2166703</v>
      </c>
      <c r="R52" s="41">
        <v>2080445</v>
      </c>
      <c r="S52" s="41">
        <v>2075954</v>
      </c>
      <c r="T52" s="42">
        <v>2010543</v>
      </c>
      <c r="U52" s="45">
        <v>2028516</v>
      </c>
      <c r="V52" s="45">
        <v>1925720</v>
      </c>
    </row>
    <row r="53" spans="1:22" ht="28.5" customHeight="1">
      <c r="A53" s="9" t="s">
        <v>967</v>
      </c>
      <c r="B53" s="38">
        <v>103969</v>
      </c>
      <c r="C53" s="43">
        <v>-219797</v>
      </c>
      <c r="D53" s="43">
        <v>-750356</v>
      </c>
      <c r="E53" s="43">
        <v>-893207</v>
      </c>
      <c r="F53" s="43">
        <v>-840005</v>
      </c>
      <c r="G53" s="43">
        <v>-777611</v>
      </c>
      <c r="H53" s="43">
        <v>-755836</v>
      </c>
      <c r="I53" s="43">
        <v>-705452</v>
      </c>
      <c r="J53" s="43">
        <v>-929627</v>
      </c>
      <c r="K53" s="43">
        <v>-958532</v>
      </c>
      <c r="L53" s="43">
        <v>-943252</v>
      </c>
      <c r="M53" s="43">
        <v>-935305</v>
      </c>
      <c r="N53" s="43">
        <v>-888525</v>
      </c>
      <c r="O53" s="43">
        <v>-792925</v>
      </c>
      <c r="P53" s="43">
        <v>-846559</v>
      </c>
      <c r="Q53" s="43">
        <v>-687066</v>
      </c>
      <c r="R53" s="43">
        <v>-470323</v>
      </c>
      <c r="S53" s="43">
        <v>-362007</v>
      </c>
      <c r="T53" s="38">
        <v>-248856</v>
      </c>
      <c r="U53" s="45">
        <v>-239568</v>
      </c>
      <c r="V53" s="45">
        <v>-129091</v>
      </c>
    </row>
    <row r="54" spans="1:22" ht="41.25">
      <c r="A54" s="9" t="s">
        <v>367</v>
      </c>
      <c r="B54" s="38">
        <v>12.1</v>
      </c>
      <c r="C54" s="43">
        <v>10.7</v>
      </c>
      <c r="D54" s="43">
        <v>9.4</v>
      </c>
      <c r="E54" s="43">
        <v>9.6</v>
      </c>
      <c r="F54" s="43">
        <v>9.3</v>
      </c>
      <c r="G54" s="43">
        <v>8.9</v>
      </c>
      <c r="H54" s="43">
        <v>8.6</v>
      </c>
      <c r="I54" s="43">
        <v>8.8</v>
      </c>
      <c r="J54" s="43">
        <v>8.3</v>
      </c>
      <c r="K54" s="43">
        <v>8.7</v>
      </c>
      <c r="L54" s="28">
        <v>9</v>
      </c>
      <c r="M54" s="43">
        <v>9.7</v>
      </c>
      <c r="N54" s="116">
        <v>10.2</v>
      </c>
      <c r="O54" s="116">
        <v>10.4</v>
      </c>
      <c r="P54" s="116">
        <v>10.2</v>
      </c>
      <c r="Q54" s="116">
        <v>10.3</v>
      </c>
      <c r="R54" s="116">
        <v>11.3</v>
      </c>
      <c r="S54" s="116">
        <v>12</v>
      </c>
      <c r="T54" s="44">
        <v>12.3</v>
      </c>
      <c r="U54" s="358">
        <v>12.5</v>
      </c>
      <c r="V54" s="358">
        <v>12.6</v>
      </c>
    </row>
    <row r="55" spans="1:22" ht="41.25">
      <c r="A55" s="9" t="s">
        <v>368</v>
      </c>
      <c r="B55" s="38">
        <v>11.4</v>
      </c>
      <c r="C55" s="43">
        <v>12.2</v>
      </c>
      <c r="D55" s="43">
        <v>14.5</v>
      </c>
      <c r="E55" s="43">
        <v>15.7</v>
      </c>
      <c r="F55" s="43">
        <v>15</v>
      </c>
      <c r="G55" s="43">
        <v>14.2</v>
      </c>
      <c r="H55" s="43">
        <v>13.7</v>
      </c>
      <c r="I55" s="43">
        <v>13.6</v>
      </c>
      <c r="J55" s="43">
        <v>14.7</v>
      </c>
      <c r="K55" s="43">
        <v>15.3</v>
      </c>
      <c r="L55" s="43">
        <v>15.6</v>
      </c>
      <c r="M55" s="43">
        <v>16.2</v>
      </c>
      <c r="N55" s="116">
        <v>16.4</v>
      </c>
      <c r="O55" s="116">
        <v>15.9</v>
      </c>
      <c r="P55" s="116">
        <v>16.1</v>
      </c>
      <c r="Q55" s="116">
        <v>15.1</v>
      </c>
      <c r="R55" s="116">
        <v>14.6</v>
      </c>
      <c r="S55" s="116">
        <v>14.5</v>
      </c>
      <c r="T55" s="116">
        <v>14.1</v>
      </c>
      <c r="U55" s="358">
        <v>14.2</v>
      </c>
      <c r="V55" s="358">
        <v>13.5</v>
      </c>
    </row>
    <row r="56" spans="1:22" ht="41.25">
      <c r="A56" s="9" t="s">
        <v>369</v>
      </c>
      <c r="B56" s="38">
        <v>0.7</v>
      </c>
      <c r="C56" s="43">
        <v>-1.5</v>
      </c>
      <c r="D56" s="43">
        <v>-5.1</v>
      </c>
      <c r="E56" s="43">
        <v>-6.1</v>
      </c>
      <c r="F56" s="43">
        <v>-5.7</v>
      </c>
      <c r="G56" s="43">
        <v>-5.3</v>
      </c>
      <c r="H56" s="43">
        <v>-5.1</v>
      </c>
      <c r="I56" s="43">
        <v>-4.8</v>
      </c>
      <c r="J56" s="43">
        <v>-6.4</v>
      </c>
      <c r="K56" s="43">
        <v>-6.6</v>
      </c>
      <c r="L56" s="43">
        <v>-6.6</v>
      </c>
      <c r="M56" s="43">
        <v>-6.5</v>
      </c>
      <c r="N56" s="116">
        <v>-6.2</v>
      </c>
      <c r="O56" s="116">
        <v>-5.5</v>
      </c>
      <c r="P56" s="116">
        <v>-5.9</v>
      </c>
      <c r="Q56" s="116">
        <v>-4.8</v>
      </c>
      <c r="R56" s="116">
        <v>-3.3</v>
      </c>
      <c r="S56" s="116">
        <v>-2.5</v>
      </c>
      <c r="T56" s="116">
        <v>-1.8</v>
      </c>
      <c r="U56" s="358">
        <v>-1.7</v>
      </c>
      <c r="V56" s="358">
        <v>-0.9</v>
      </c>
    </row>
    <row r="57" spans="1:22" ht="38.25">
      <c r="A57" s="9" t="s">
        <v>1392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12" t="s">
        <v>1393</v>
      </c>
      <c r="B58" s="45">
        <v>68.92</v>
      </c>
      <c r="C58" s="46">
        <v>67.8</v>
      </c>
      <c r="D58" s="43">
        <v>65.03</v>
      </c>
      <c r="E58" s="43">
        <v>63.85</v>
      </c>
      <c r="F58" s="43">
        <v>64.52</v>
      </c>
      <c r="G58" s="46">
        <v>65.8</v>
      </c>
      <c r="H58" s="43">
        <v>66.73</v>
      </c>
      <c r="I58" s="43">
        <v>67.07</v>
      </c>
      <c r="J58" s="43">
        <v>65.92</v>
      </c>
      <c r="K58" s="43">
        <v>65.34</v>
      </c>
      <c r="L58" s="43">
        <v>65.23</v>
      </c>
      <c r="M58" s="43">
        <v>64.95</v>
      </c>
      <c r="N58" s="43">
        <v>64.86</v>
      </c>
      <c r="O58" s="43">
        <v>65.31</v>
      </c>
      <c r="P58" s="46">
        <v>65.37</v>
      </c>
      <c r="Q58" s="116">
        <v>66.69</v>
      </c>
      <c r="R58" s="116">
        <v>67.61</v>
      </c>
      <c r="S58" s="116">
        <v>67.99</v>
      </c>
      <c r="T58" s="116">
        <v>68.78</v>
      </c>
      <c r="U58" s="358">
        <v>68.94</v>
      </c>
      <c r="V58" s="358">
        <v>69.83</v>
      </c>
    </row>
    <row r="59" spans="1:22" ht="12.75">
      <c r="A59" s="12" t="s">
        <v>1394</v>
      </c>
      <c r="B59" s="45">
        <v>63.37</v>
      </c>
      <c r="C59" s="41">
        <v>61.91</v>
      </c>
      <c r="D59" s="41">
        <v>58.75</v>
      </c>
      <c r="E59" s="41">
        <v>57.42</v>
      </c>
      <c r="F59" s="41">
        <v>58.12</v>
      </c>
      <c r="G59" s="41">
        <v>59.62</v>
      </c>
      <c r="H59" s="41">
        <v>60.85</v>
      </c>
      <c r="I59" s="41">
        <v>61.22</v>
      </c>
      <c r="J59" s="41">
        <v>59.87</v>
      </c>
      <c r="K59" s="41">
        <v>59.03</v>
      </c>
      <c r="L59" s="41">
        <v>58.92</v>
      </c>
      <c r="M59" s="41">
        <v>58.68</v>
      </c>
      <c r="N59" s="41">
        <v>58.56</v>
      </c>
      <c r="O59" s="41">
        <v>58.91</v>
      </c>
      <c r="P59" s="41">
        <v>58.92</v>
      </c>
      <c r="Q59" s="116">
        <v>60.43</v>
      </c>
      <c r="R59" s="116">
        <v>61.46</v>
      </c>
      <c r="S59" s="428">
        <v>61.92</v>
      </c>
      <c r="T59" s="428">
        <v>62.87</v>
      </c>
      <c r="U59" s="358">
        <v>63.09</v>
      </c>
      <c r="V59" s="358">
        <v>64.04</v>
      </c>
    </row>
    <row r="60" spans="1:22" ht="12.75">
      <c r="A60" s="12" t="s">
        <v>1395</v>
      </c>
      <c r="B60" s="45">
        <v>74.19</v>
      </c>
      <c r="C60" s="41">
        <v>73.66</v>
      </c>
      <c r="D60" s="46">
        <v>71.8</v>
      </c>
      <c r="E60" s="41">
        <v>71.08</v>
      </c>
      <c r="F60" s="41">
        <v>71.59</v>
      </c>
      <c r="G60" s="46">
        <v>72.4</v>
      </c>
      <c r="H60" s="41">
        <v>72.84</v>
      </c>
      <c r="I60" s="41">
        <v>73.13</v>
      </c>
      <c r="J60" s="46">
        <v>72.4</v>
      </c>
      <c r="K60" s="41">
        <v>72.26</v>
      </c>
      <c r="L60" s="41">
        <v>72.17</v>
      </c>
      <c r="M60" s="46">
        <v>71.9</v>
      </c>
      <c r="N60" s="41">
        <v>71.86</v>
      </c>
      <c r="O60" s="46">
        <v>72.36</v>
      </c>
      <c r="P60" s="41">
        <v>72.47</v>
      </c>
      <c r="Q60" s="428">
        <v>73.34</v>
      </c>
      <c r="R60" s="428">
        <v>74.02</v>
      </c>
      <c r="S60" s="428">
        <v>74.28</v>
      </c>
      <c r="T60" s="428">
        <v>74.79</v>
      </c>
      <c r="U60" s="358">
        <v>74.88</v>
      </c>
      <c r="V60" s="358">
        <v>75.61</v>
      </c>
    </row>
    <row r="61" spans="1:22" ht="21.75" customHeight="1">
      <c r="A61" s="479" t="s">
        <v>968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85"/>
    </row>
    <row r="62" spans="1:22" ht="18" customHeight="1">
      <c r="A62" s="479" t="s">
        <v>637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85"/>
    </row>
    <row r="63" spans="1:22" ht="16.5" customHeight="1">
      <c r="A63" s="20" t="s">
        <v>1396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179" s="3" customFormat="1" ht="33" customHeight="1">
      <c r="A64" s="9" t="s">
        <v>1180</v>
      </c>
      <c r="B64" s="38">
        <v>1.732</v>
      </c>
      <c r="C64" s="450">
        <v>1.54706</v>
      </c>
      <c r="D64" s="450">
        <v>1.36924</v>
      </c>
      <c r="E64" s="450">
        <v>1.3941</v>
      </c>
      <c r="F64" s="450">
        <v>1.33686</v>
      </c>
      <c r="G64" s="450">
        <v>1.26999</v>
      </c>
      <c r="H64" s="450">
        <v>1.21805</v>
      </c>
      <c r="I64" s="450">
        <v>1.23155</v>
      </c>
      <c r="J64" s="450">
        <v>1.15662</v>
      </c>
      <c r="K64" s="450">
        <v>1.19495</v>
      </c>
      <c r="L64" s="450">
        <v>1.22281</v>
      </c>
      <c r="M64" s="450">
        <v>1.28648</v>
      </c>
      <c r="N64" s="450">
        <v>1.32</v>
      </c>
      <c r="O64" s="43">
        <v>1.344</v>
      </c>
      <c r="P64" s="43">
        <v>1.294</v>
      </c>
      <c r="Q64" s="451">
        <v>1.305</v>
      </c>
      <c r="R64" s="116">
        <v>1.416</v>
      </c>
      <c r="S64" s="116">
        <v>1.502</v>
      </c>
      <c r="T64" s="116">
        <v>1.542</v>
      </c>
      <c r="U64" s="116">
        <v>1.567</v>
      </c>
      <c r="V64" s="95">
        <v>1.582</v>
      </c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5"/>
      <c r="DV64" s="315"/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5"/>
      <c r="EJ64" s="315"/>
      <c r="EK64" s="315"/>
      <c r="EL64" s="315"/>
      <c r="EM64" s="315"/>
      <c r="EN64" s="315"/>
      <c r="EO64" s="315"/>
      <c r="EP64" s="315"/>
      <c r="EQ64" s="315"/>
      <c r="ER64" s="315"/>
      <c r="ES64" s="315"/>
      <c r="ET64" s="315"/>
      <c r="EU64" s="315"/>
      <c r="EV64" s="315"/>
      <c r="EW64" s="315"/>
      <c r="EX64" s="315"/>
      <c r="EY64" s="315"/>
      <c r="EZ64" s="315"/>
      <c r="FA64" s="315"/>
      <c r="FB64" s="315"/>
      <c r="FC64" s="315"/>
      <c r="FD64" s="315"/>
      <c r="FE64" s="315"/>
      <c r="FF64" s="315"/>
      <c r="FG64" s="315"/>
      <c r="FH64" s="315"/>
      <c r="FI64" s="315"/>
      <c r="FJ64" s="315"/>
      <c r="FK64" s="315"/>
      <c r="FL64" s="315"/>
      <c r="FM64" s="315"/>
      <c r="FN64" s="315"/>
      <c r="FO64" s="315"/>
      <c r="FP64" s="315"/>
      <c r="FQ64" s="315"/>
      <c r="FR64" s="315"/>
      <c r="FS64" s="315"/>
      <c r="FT64" s="315"/>
      <c r="FU64" s="315"/>
      <c r="FV64" s="315"/>
      <c r="FW64" s="315"/>
    </row>
    <row r="65" spans="1:22" ht="38.25">
      <c r="A65" s="9" t="s">
        <v>1397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6"/>
      <c r="V65" s="19"/>
    </row>
    <row r="66" spans="1:22" ht="12.75">
      <c r="A66" s="12" t="s">
        <v>1398</v>
      </c>
      <c r="B66" s="45">
        <v>287944</v>
      </c>
      <c r="C66" s="43">
        <v>272255</v>
      </c>
      <c r="D66" s="43">
        <v>250714</v>
      </c>
      <c r="E66" s="43">
        <v>275765</v>
      </c>
      <c r="F66" s="43">
        <v>288291</v>
      </c>
      <c r="G66" s="43">
        <v>299873</v>
      </c>
      <c r="H66" s="43">
        <v>319163</v>
      </c>
      <c r="I66" s="43">
        <v>345891</v>
      </c>
      <c r="J66" s="43">
        <v>339283</v>
      </c>
      <c r="K66" s="43">
        <v>354253</v>
      </c>
      <c r="L66" s="43">
        <v>377261</v>
      </c>
      <c r="M66" s="43">
        <v>411461</v>
      </c>
      <c r="N66" s="43">
        <v>430663</v>
      </c>
      <c r="O66" s="43">
        <v>447091</v>
      </c>
      <c r="P66" s="43">
        <v>437075</v>
      </c>
      <c r="Q66" s="43">
        <v>431512</v>
      </c>
      <c r="R66" s="43">
        <v>450779</v>
      </c>
      <c r="S66" s="43">
        <v>460418</v>
      </c>
      <c r="T66" s="38">
        <v>459348</v>
      </c>
      <c r="U66" s="45">
        <v>444891</v>
      </c>
      <c r="V66" s="358">
        <v>441531</v>
      </c>
    </row>
    <row r="67" spans="1:22" ht="25.5">
      <c r="A67" s="12" t="s">
        <v>1399</v>
      </c>
      <c r="B67" s="34">
        <v>16</v>
      </c>
      <c r="C67" s="28">
        <v>17.1</v>
      </c>
      <c r="D67" s="28">
        <v>18.2</v>
      </c>
      <c r="E67" s="28">
        <v>19.6</v>
      </c>
      <c r="F67" s="28">
        <v>21.1</v>
      </c>
      <c r="G67" s="28">
        <v>23</v>
      </c>
      <c r="H67" s="28">
        <v>25.3</v>
      </c>
      <c r="I67" s="28">
        <v>27</v>
      </c>
      <c r="J67" s="28">
        <v>27.9</v>
      </c>
      <c r="K67" s="28">
        <v>28</v>
      </c>
      <c r="L67" s="28">
        <v>28.8</v>
      </c>
      <c r="M67" s="28">
        <v>29.5</v>
      </c>
      <c r="N67" s="28">
        <v>29.7</v>
      </c>
      <c r="O67" s="28">
        <v>29.8</v>
      </c>
      <c r="P67" s="28">
        <v>30</v>
      </c>
      <c r="Q67" s="28">
        <v>29.2</v>
      </c>
      <c r="R67" s="28">
        <v>28</v>
      </c>
      <c r="S67" s="28">
        <v>26.9</v>
      </c>
      <c r="T67" s="34">
        <v>26.1</v>
      </c>
      <c r="U67" s="45">
        <v>24.9</v>
      </c>
      <c r="V67" s="358">
        <v>24.6</v>
      </c>
    </row>
    <row r="68" spans="1:22" ht="21" customHeight="1">
      <c r="A68" s="479" t="s">
        <v>1181</v>
      </c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5"/>
    </row>
    <row r="69" spans="1:22" ht="12.75">
      <c r="A69" s="20" t="s">
        <v>1400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41.25">
      <c r="A70" s="9" t="s">
        <v>1559</v>
      </c>
      <c r="B70" s="47">
        <v>1139.3</v>
      </c>
      <c r="C70" s="48">
        <v>1216.8</v>
      </c>
      <c r="D70" s="48">
        <v>1448.8</v>
      </c>
      <c r="E70" s="48">
        <v>1566.5</v>
      </c>
      <c r="F70" s="48">
        <v>1497.7</v>
      </c>
      <c r="G70" s="48">
        <v>1416.9</v>
      </c>
      <c r="H70" s="48">
        <v>1373.7</v>
      </c>
      <c r="I70" s="48">
        <v>1357.4</v>
      </c>
      <c r="J70" s="48">
        <v>1467.9</v>
      </c>
      <c r="K70" s="48">
        <v>1529</v>
      </c>
      <c r="L70" s="48">
        <v>1555.7</v>
      </c>
      <c r="M70" s="48">
        <v>1617.2</v>
      </c>
      <c r="N70" s="59">
        <v>1635.6</v>
      </c>
      <c r="O70" s="59">
        <v>1593.3</v>
      </c>
      <c r="P70" s="59">
        <v>1605.3</v>
      </c>
      <c r="Q70" s="59">
        <v>1514.7</v>
      </c>
      <c r="R70" s="116">
        <v>1456.8</v>
      </c>
      <c r="S70" s="116">
        <v>1454.3</v>
      </c>
      <c r="T70" s="116">
        <v>1408.1</v>
      </c>
      <c r="U70" s="122">
        <v>1420</v>
      </c>
      <c r="V70" s="16">
        <v>1347</v>
      </c>
    </row>
    <row r="71" spans="1:22" ht="12.75">
      <c r="A71" s="9" t="s">
        <v>141</v>
      </c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9"/>
      <c r="O71" s="59"/>
      <c r="P71" s="59"/>
      <c r="Q71" s="59"/>
      <c r="R71" s="59"/>
      <c r="S71" s="122"/>
      <c r="T71" s="122"/>
      <c r="U71" s="358"/>
      <c r="V71" s="16"/>
    </row>
    <row r="72" spans="1:22" ht="38.25">
      <c r="A72" s="12" t="s">
        <v>142</v>
      </c>
      <c r="B72" s="47">
        <v>12</v>
      </c>
      <c r="C72" s="48">
        <v>13.1</v>
      </c>
      <c r="D72" s="48">
        <v>17.3</v>
      </c>
      <c r="E72" s="48">
        <v>20.1</v>
      </c>
      <c r="F72" s="48">
        <v>20.7</v>
      </c>
      <c r="G72" s="48">
        <v>21.3</v>
      </c>
      <c r="H72" s="48">
        <v>20.5</v>
      </c>
      <c r="I72" s="48">
        <v>19</v>
      </c>
      <c r="J72" s="48">
        <v>24.4</v>
      </c>
      <c r="K72" s="48">
        <v>24.9</v>
      </c>
      <c r="L72" s="48">
        <v>24.3</v>
      </c>
      <c r="M72" s="48">
        <v>25.6</v>
      </c>
      <c r="N72" s="59">
        <v>25.7</v>
      </c>
      <c r="O72" s="59">
        <v>25.7</v>
      </c>
      <c r="P72" s="59">
        <v>27.2</v>
      </c>
      <c r="Q72" s="59">
        <v>25</v>
      </c>
      <c r="R72" s="122">
        <v>24.1</v>
      </c>
      <c r="S72" s="122">
        <v>24.2</v>
      </c>
      <c r="T72" s="122">
        <v>23.9</v>
      </c>
      <c r="U72" s="122">
        <v>23.5</v>
      </c>
      <c r="V72" s="16">
        <v>23.6</v>
      </c>
    </row>
    <row r="73" spans="1:22" ht="12.75">
      <c r="A73" s="12" t="s">
        <v>1987</v>
      </c>
      <c r="B73" s="47">
        <v>197.8</v>
      </c>
      <c r="C73" s="48">
        <v>202</v>
      </c>
      <c r="D73" s="48">
        <v>207.2</v>
      </c>
      <c r="E73" s="48">
        <v>206.6</v>
      </c>
      <c r="F73" s="48">
        <v>203</v>
      </c>
      <c r="G73" s="48">
        <v>200.1</v>
      </c>
      <c r="H73" s="48">
        <v>201.4</v>
      </c>
      <c r="I73" s="48">
        <v>201.9</v>
      </c>
      <c r="J73" s="48">
        <v>204.3</v>
      </c>
      <c r="K73" s="48">
        <v>204.7</v>
      </c>
      <c r="L73" s="48">
        <v>202.9</v>
      </c>
      <c r="M73" s="48">
        <v>203.1</v>
      </c>
      <c r="N73" s="59">
        <v>200.8</v>
      </c>
      <c r="O73" s="59">
        <v>201.3</v>
      </c>
      <c r="P73" s="59">
        <v>200.6</v>
      </c>
      <c r="Q73" s="59">
        <v>200.1</v>
      </c>
      <c r="R73" s="122">
        <v>202.1</v>
      </c>
      <c r="S73" s="122">
        <v>202.6</v>
      </c>
      <c r="T73" s="122">
        <v>205.6</v>
      </c>
      <c r="U73" s="122">
        <v>205.2</v>
      </c>
      <c r="V73" s="16">
        <v>204.6</v>
      </c>
    </row>
    <row r="74" spans="1:22" ht="25.5">
      <c r="A74" s="12" t="s">
        <v>1988</v>
      </c>
      <c r="B74" s="47">
        <v>621</v>
      </c>
      <c r="C74" s="48">
        <v>646.6</v>
      </c>
      <c r="D74" s="48">
        <v>770.2</v>
      </c>
      <c r="E74" s="48">
        <v>837.5</v>
      </c>
      <c r="F74" s="48">
        <v>790.7</v>
      </c>
      <c r="G74" s="48">
        <v>757.8</v>
      </c>
      <c r="H74" s="48">
        <v>749.9</v>
      </c>
      <c r="I74" s="48">
        <v>746.8</v>
      </c>
      <c r="J74" s="48">
        <v>813.1</v>
      </c>
      <c r="K74" s="48">
        <v>846.1</v>
      </c>
      <c r="L74" s="48">
        <v>864.6</v>
      </c>
      <c r="M74" s="48">
        <v>907</v>
      </c>
      <c r="N74" s="59">
        <v>919.8</v>
      </c>
      <c r="O74" s="59">
        <v>893.8</v>
      </c>
      <c r="P74" s="59">
        <v>905.4</v>
      </c>
      <c r="Q74" s="59">
        <v>861.4</v>
      </c>
      <c r="R74" s="122">
        <v>829.9</v>
      </c>
      <c r="S74" s="122">
        <v>830.9</v>
      </c>
      <c r="T74" s="122">
        <v>796.1</v>
      </c>
      <c r="U74" s="122">
        <v>806.4</v>
      </c>
      <c r="V74" s="16">
        <v>753</v>
      </c>
    </row>
    <row r="75" spans="1:22" ht="25.5">
      <c r="A75" s="12" t="s">
        <v>1989</v>
      </c>
      <c r="B75" s="47">
        <v>55.8</v>
      </c>
      <c r="C75" s="48">
        <v>57.9</v>
      </c>
      <c r="D75" s="48">
        <v>74.6</v>
      </c>
      <c r="E75" s="48">
        <v>80.8</v>
      </c>
      <c r="F75" s="48">
        <v>73.9</v>
      </c>
      <c r="G75" s="48">
        <v>67.7</v>
      </c>
      <c r="H75" s="48">
        <v>63.6</v>
      </c>
      <c r="I75" s="48">
        <v>57</v>
      </c>
      <c r="J75" s="48">
        <v>64.7</v>
      </c>
      <c r="K75" s="48">
        <v>70.2</v>
      </c>
      <c r="L75" s="48">
        <v>65.5</v>
      </c>
      <c r="M75" s="48">
        <v>70</v>
      </c>
      <c r="N75" s="59">
        <v>69.9</v>
      </c>
      <c r="O75" s="59">
        <v>64.5</v>
      </c>
      <c r="P75" s="59">
        <v>66</v>
      </c>
      <c r="Q75" s="59">
        <v>57.9</v>
      </c>
      <c r="R75" s="122">
        <v>54.6</v>
      </c>
      <c r="S75" s="122">
        <v>55.7</v>
      </c>
      <c r="T75" s="122">
        <v>55.7</v>
      </c>
      <c r="U75" s="122">
        <v>52.4</v>
      </c>
      <c r="V75" s="16">
        <v>51.9</v>
      </c>
    </row>
    <row r="76" spans="1:22" ht="25.5">
      <c r="A76" s="12" t="s">
        <v>1990</v>
      </c>
      <c r="B76" s="47">
        <v>29</v>
      </c>
      <c r="C76" s="48">
        <v>32.8</v>
      </c>
      <c r="D76" s="48">
        <v>38.3</v>
      </c>
      <c r="E76" s="48">
        <v>44.1</v>
      </c>
      <c r="F76" s="48">
        <v>46.1</v>
      </c>
      <c r="G76" s="48">
        <v>42.1</v>
      </c>
      <c r="H76" s="48">
        <v>39.2</v>
      </c>
      <c r="I76" s="48">
        <v>38</v>
      </c>
      <c r="J76" s="48">
        <v>41.8</v>
      </c>
      <c r="K76" s="48">
        <v>44.4</v>
      </c>
      <c r="L76" s="48">
        <v>47.9</v>
      </c>
      <c r="M76" s="48">
        <v>52.4</v>
      </c>
      <c r="N76" s="59">
        <v>56.4</v>
      </c>
      <c r="O76" s="59">
        <v>59.2</v>
      </c>
      <c r="P76" s="59">
        <v>65.4</v>
      </c>
      <c r="Q76" s="59">
        <v>62.5</v>
      </c>
      <c r="R76" s="122">
        <v>61.4</v>
      </c>
      <c r="S76" s="122">
        <v>63.33</v>
      </c>
      <c r="T76" s="122">
        <v>62.3</v>
      </c>
      <c r="U76" s="122">
        <v>64.4</v>
      </c>
      <c r="V76" s="16">
        <v>62.2</v>
      </c>
    </row>
    <row r="77" spans="1:22" ht="25.5">
      <c r="A77" s="12" t="s">
        <v>1991</v>
      </c>
      <c r="B77" s="47">
        <v>142.4</v>
      </c>
      <c r="C77" s="48">
        <v>173.2</v>
      </c>
      <c r="D77" s="48">
        <v>228.3</v>
      </c>
      <c r="E77" s="48">
        <v>250.7</v>
      </c>
      <c r="F77" s="48">
        <v>236.8</v>
      </c>
      <c r="G77" s="48">
        <v>209.1</v>
      </c>
      <c r="H77" s="48">
        <v>187.4</v>
      </c>
      <c r="I77" s="48">
        <v>187</v>
      </c>
      <c r="J77" s="48">
        <v>205.5</v>
      </c>
      <c r="K77" s="48">
        <v>219</v>
      </c>
      <c r="L77" s="48">
        <v>228.8</v>
      </c>
      <c r="M77" s="48">
        <v>235.3</v>
      </c>
      <c r="N77" s="59">
        <v>231.7</v>
      </c>
      <c r="O77" s="59">
        <v>227.1</v>
      </c>
      <c r="P77" s="59">
        <v>220.1</v>
      </c>
      <c r="Q77" s="59">
        <v>197.7</v>
      </c>
      <c r="R77" s="59">
        <v>181.6</v>
      </c>
      <c r="S77" s="122">
        <v>171.257</v>
      </c>
      <c r="T77" s="122">
        <v>157.3</v>
      </c>
      <c r="U77" s="122">
        <v>151.8</v>
      </c>
      <c r="V77" s="16">
        <v>139.4</v>
      </c>
    </row>
    <row r="78" spans="1:22" ht="12.75">
      <c r="A78" s="12" t="s">
        <v>141</v>
      </c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9"/>
      <c r="O78" s="59"/>
      <c r="P78" s="59"/>
      <c r="Q78" s="59"/>
      <c r="R78" s="122"/>
      <c r="S78" s="59"/>
      <c r="T78" s="122"/>
      <c r="U78" s="358"/>
      <c r="V78" s="16"/>
    </row>
    <row r="79" spans="1:22" ht="25.5">
      <c r="A79" s="17" t="s">
        <v>1992</v>
      </c>
      <c r="B79" s="47">
        <v>11.2</v>
      </c>
      <c r="C79" s="48">
        <v>17.6</v>
      </c>
      <c r="D79" s="48">
        <v>30.9</v>
      </c>
      <c r="E79" s="48">
        <v>37.8</v>
      </c>
      <c r="F79" s="48">
        <v>29.5</v>
      </c>
      <c r="G79" s="48">
        <v>24</v>
      </c>
      <c r="H79" s="48">
        <v>19</v>
      </c>
      <c r="I79" s="48">
        <v>17.8</v>
      </c>
      <c r="J79" s="48">
        <v>20.4</v>
      </c>
      <c r="K79" s="48">
        <v>25.6</v>
      </c>
      <c r="L79" s="48">
        <v>28.4</v>
      </c>
      <c r="M79" s="48">
        <v>31</v>
      </c>
      <c r="N79" s="59">
        <v>31.1</v>
      </c>
      <c r="O79" s="122">
        <v>29.7</v>
      </c>
      <c r="P79" s="59">
        <v>28.5</v>
      </c>
      <c r="Q79" s="59">
        <v>23.1</v>
      </c>
      <c r="R79" s="122">
        <v>17.6</v>
      </c>
      <c r="S79" s="122">
        <v>16.776</v>
      </c>
      <c r="T79" s="122">
        <v>14.9</v>
      </c>
      <c r="U79" s="122">
        <v>13.4</v>
      </c>
      <c r="V79" s="16">
        <v>11.4</v>
      </c>
    </row>
    <row r="80" spans="1:22" ht="38.25">
      <c r="A80" s="17" t="s">
        <v>350</v>
      </c>
      <c r="B80" s="47">
        <v>30.7</v>
      </c>
      <c r="C80" s="48">
        <v>30.2</v>
      </c>
      <c r="D80" s="48">
        <v>30.9</v>
      </c>
      <c r="E80" s="48">
        <v>28.6</v>
      </c>
      <c r="F80" s="48">
        <v>26.3</v>
      </c>
      <c r="G80" s="48">
        <v>22.9</v>
      </c>
      <c r="H80" s="48">
        <v>21.5</v>
      </c>
      <c r="I80" s="48">
        <v>23</v>
      </c>
      <c r="J80" s="48">
        <v>26.2</v>
      </c>
      <c r="K80" s="48">
        <v>27.2</v>
      </c>
      <c r="L80" s="48">
        <v>28.1</v>
      </c>
      <c r="M80" s="48">
        <v>29</v>
      </c>
      <c r="N80" s="59">
        <v>30</v>
      </c>
      <c r="O80" s="59">
        <v>29</v>
      </c>
      <c r="P80" s="59">
        <v>28</v>
      </c>
      <c r="Q80" s="59">
        <v>26.7</v>
      </c>
      <c r="R80" s="122">
        <v>27.4</v>
      </c>
      <c r="S80" s="122">
        <v>24.813</v>
      </c>
      <c r="T80" s="122">
        <v>21.1</v>
      </c>
      <c r="U80" s="122">
        <v>20</v>
      </c>
      <c r="V80" s="16">
        <v>20.7</v>
      </c>
    </row>
    <row r="81" spans="1:22" ht="38.25">
      <c r="A81" s="17" t="s">
        <v>351</v>
      </c>
      <c r="B81" s="4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/>
      <c r="Q81" s="59">
        <v>17.4</v>
      </c>
      <c r="R81" s="122">
        <v>18.1</v>
      </c>
      <c r="S81" s="122">
        <v>16.781</v>
      </c>
      <c r="T81" s="122">
        <v>14.4</v>
      </c>
      <c r="U81" s="122">
        <v>14</v>
      </c>
      <c r="V81" s="16">
        <v>13.5</v>
      </c>
    </row>
    <row r="82" spans="1:22" ht="12.75">
      <c r="A82" s="17" t="s">
        <v>352</v>
      </c>
      <c r="B82" s="47">
        <v>26.5</v>
      </c>
      <c r="C82" s="48">
        <v>31.1</v>
      </c>
      <c r="D82" s="48">
        <v>38.2</v>
      </c>
      <c r="E82" s="48">
        <v>42.1</v>
      </c>
      <c r="F82" s="48">
        <v>41.4</v>
      </c>
      <c r="G82" s="48">
        <v>39.3</v>
      </c>
      <c r="H82" s="48">
        <v>37.5</v>
      </c>
      <c r="I82" s="48">
        <v>35.3</v>
      </c>
      <c r="J82" s="48">
        <v>39.2</v>
      </c>
      <c r="K82" s="48">
        <v>39.1</v>
      </c>
      <c r="L82" s="48">
        <v>39.5</v>
      </c>
      <c r="M82" s="48">
        <v>38.4</v>
      </c>
      <c r="N82" s="59">
        <v>35.8</v>
      </c>
      <c r="O82" s="59">
        <v>34.3</v>
      </c>
      <c r="P82" s="59">
        <v>32.1</v>
      </c>
      <c r="Q82" s="59">
        <v>30</v>
      </c>
      <c r="R82" s="122">
        <v>28.9</v>
      </c>
      <c r="S82" s="122">
        <v>26.905</v>
      </c>
      <c r="T82" s="122">
        <v>26.3</v>
      </c>
      <c r="U82" s="122">
        <v>23.4</v>
      </c>
      <c r="V82" s="16">
        <v>21.8</v>
      </c>
    </row>
    <row r="83" spans="1:22" ht="12.75">
      <c r="A83" s="17" t="s">
        <v>353</v>
      </c>
      <c r="B83" s="47">
        <v>15.2</v>
      </c>
      <c r="C83" s="48">
        <v>22.8</v>
      </c>
      <c r="D83" s="48">
        <v>30.7</v>
      </c>
      <c r="E83" s="48">
        <v>32.6</v>
      </c>
      <c r="F83" s="48">
        <v>30.8</v>
      </c>
      <c r="G83" s="48">
        <v>26.6</v>
      </c>
      <c r="H83" s="48">
        <v>23.8</v>
      </c>
      <c r="I83" s="48">
        <v>22.9</v>
      </c>
      <c r="J83" s="48">
        <v>26.2</v>
      </c>
      <c r="K83" s="48">
        <v>28.2</v>
      </c>
      <c r="L83" s="48">
        <v>29.6</v>
      </c>
      <c r="M83" s="48">
        <v>30.7</v>
      </c>
      <c r="N83" s="59">
        <v>28.9</v>
      </c>
      <c r="O83" s="59">
        <v>27.2</v>
      </c>
      <c r="P83" s="59">
        <v>24.8</v>
      </c>
      <c r="Q83" s="59">
        <v>20.2</v>
      </c>
      <c r="R83" s="122">
        <v>17.8</v>
      </c>
      <c r="S83" s="122">
        <v>16.63</v>
      </c>
      <c r="T83" s="122">
        <v>15</v>
      </c>
      <c r="U83" s="122">
        <v>13.3</v>
      </c>
      <c r="V83" s="16">
        <v>11.7</v>
      </c>
    </row>
    <row r="84" spans="1:22" ht="25.5">
      <c r="A84" s="9" t="s">
        <v>354</v>
      </c>
      <c r="B84" s="38">
        <v>32492</v>
      </c>
      <c r="C84" s="43">
        <v>29208</v>
      </c>
      <c r="D84" s="43">
        <v>27946</v>
      </c>
      <c r="E84" s="43">
        <v>26141</v>
      </c>
      <c r="F84" s="43">
        <v>24840</v>
      </c>
      <c r="G84" s="43">
        <v>22825</v>
      </c>
      <c r="H84" s="43">
        <v>21735</v>
      </c>
      <c r="I84" s="43">
        <v>21097</v>
      </c>
      <c r="J84" s="43">
        <v>20731</v>
      </c>
      <c r="K84" s="43">
        <v>19286</v>
      </c>
      <c r="L84" s="43">
        <v>19104</v>
      </c>
      <c r="M84" s="43">
        <v>18407</v>
      </c>
      <c r="N84" s="43">
        <v>18142</v>
      </c>
      <c r="O84" s="43">
        <v>17339</v>
      </c>
      <c r="P84" s="43">
        <v>16073</v>
      </c>
      <c r="Q84" s="43">
        <v>15079</v>
      </c>
      <c r="R84" s="43">
        <v>14858</v>
      </c>
      <c r="S84" s="43">
        <v>14436</v>
      </c>
      <c r="T84" s="38">
        <v>14271</v>
      </c>
      <c r="U84" s="45">
        <v>13405</v>
      </c>
      <c r="V84" s="45">
        <v>13168</v>
      </c>
    </row>
    <row r="85" spans="1:22" ht="39" customHeight="1">
      <c r="A85" s="9" t="s">
        <v>1567</v>
      </c>
      <c r="B85" s="45">
        <v>17.8</v>
      </c>
      <c r="C85" s="48">
        <v>18</v>
      </c>
      <c r="D85" s="48">
        <v>19.9</v>
      </c>
      <c r="E85" s="48">
        <v>18.6</v>
      </c>
      <c r="F85" s="48">
        <v>18.1</v>
      </c>
      <c r="G85" s="48">
        <v>17.4</v>
      </c>
      <c r="H85" s="48">
        <v>17.1528</v>
      </c>
      <c r="I85" s="48">
        <v>16.4867</v>
      </c>
      <c r="J85" s="48">
        <v>16.909</v>
      </c>
      <c r="K85" s="48">
        <v>15.3331</v>
      </c>
      <c r="L85" s="48">
        <v>14.6482</v>
      </c>
      <c r="M85" s="48">
        <v>13.3119</v>
      </c>
      <c r="N85" s="48">
        <v>12.356</v>
      </c>
      <c r="O85" s="48">
        <v>11.5726</v>
      </c>
      <c r="P85" s="48">
        <v>10.9712</v>
      </c>
      <c r="Q85" s="48">
        <v>10.2175</v>
      </c>
      <c r="R85" s="48">
        <v>9.355</v>
      </c>
      <c r="S85" s="48">
        <v>8.5</v>
      </c>
      <c r="T85" s="47">
        <v>8.1</v>
      </c>
      <c r="U85" s="45">
        <v>7.5</v>
      </c>
      <c r="V85" s="45">
        <v>7.4</v>
      </c>
    </row>
    <row r="86" spans="1:22" ht="21" customHeight="1">
      <c r="A86" s="479" t="s">
        <v>638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19"/>
    </row>
    <row r="87" spans="1:22" ht="12.75">
      <c r="A87" s="33" t="s">
        <v>1568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2.75">
      <c r="A88" s="9" t="s">
        <v>90</v>
      </c>
      <c r="B88" s="45">
        <v>1277232</v>
      </c>
      <c r="C88" s="41">
        <v>1053717</v>
      </c>
      <c r="D88" s="41">
        <v>1106723</v>
      </c>
      <c r="E88" s="41">
        <v>1080600</v>
      </c>
      <c r="F88" s="41">
        <v>1075219</v>
      </c>
      <c r="G88" s="41">
        <v>866651</v>
      </c>
      <c r="H88" s="41">
        <v>928411</v>
      </c>
      <c r="I88" s="41">
        <v>848691</v>
      </c>
      <c r="J88" s="41">
        <v>911162</v>
      </c>
      <c r="K88" s="41">
        <v>897327</v>
      </c>
      <c r="L88" s="41">
        <v>1001589</v>
      </c>
      <c r="M88" s="41">
        <v>1019762</v>
      </c>
      <c r="N88" s="41">
        <v>1091778</v>
      </c>
      <c r="O88" s="41">
        <v>979667</v>
      </c>
      <c r="P88" s="41">
        <v>1066366</v>
      </c>
      <c r="Q88" s="41">
        <v>1113562</v>
      </c>
      <c r="R88" s="41">
        <v>1262500</v>
      </c>
      <c r="S88" s="41">
        <v>1179007</v>
      </c>
      <c r="T88" s="42">
        <v>1199446</v>
      </c>
      <c r="U88" s="45">
        <v>1215066</v>
      </c>
      <c r="V88" s="45">
        <v>1316011</v>
      </c>
    </row>
    <row r="89" spans="1:22" ht="12.75">
      <c r="A89" s="9" t="s">
        <v>91</v>
      </c>
      <c r="B89" s="45">
        <v>597930</v>
      </c>
      <c r="C89" s="41">
        <v>639248</v>
      </c>
      <c r="D89" s="41">
        <v>663282</v>
      </c>
      <c r="E89" s="41">
        <v>680494</v>
      </c>
      <c r="F89" s="41">
        <v>665904</v>
      </c>
      <c r="G89" s="41">
        <v>562373</v>
      </c>
      <c r="H89" s="41">
        <v>555160</v>
      </c>
      <c r="I89" s="41">
        <v>501654</v>
      </c>
      <c r="J89" s="41">
        <v>532533</v>
      </c>
      <c r="K89" s="41">
        <v>627703</v>
      </c>
      <c r="L89" s="41">
        <v>763493</v>
      </c>
      <c r="M89" s="41">
        <v>853647</v>
      </c>
      <c r="N89" s="41">
        <v>798824</v>
      </c>
      <c r="O89" s="41">
        <v>635835</v>
      </c>
      <c r="P89" s="41">
        <v>604942</v>
      </c>
      <c r="Q89" s="41">
        <v>640837</v>
      </c>
      <c r="R89" s="41">
        <v>685910</v>
      </c>
      <c r="S89" s="41">
        <v>703412</v>
      </c>
      <c r="T89" s="42">
        <v>699430</v>
      </c>
      <c r="U89" s="45">
        <v>639321</v>
      </c>
      <c r="V89" s="45">
        <v>669376</v>
      </c>
    </row>
    <row r="90" spans="1:22" ht="41.25">
      <c r="A90" s="9" t="s">
        <v>370</v>
      </c>
      <c r="B90" s="45">
        <v>8.6</v>
      </c>
      <c r="C90" s="48">
        <v>7.1</v>
      </c>
      <c r="D90" s="48">
        <v>7.5</v>
      </c>
      <c r="E90" s="48">
        <v>7.4</v>
      </c>
      <c r="F90" s="48">
        <v>7.3</v>
      </c>
      <c r="G90" s="48">
        <v>5.9</v>
      </c>
      <c r="H90" s="48">
        <v>6.3</v>
      </c>
      <c r="I90" s="48">
        <v>5.8</v>
      </c>
      <c r="J90" s="48">
        <v>6.2</v>
      </c>
      <c r="K90" s="48">
        <v>6.2</v>
      </c>
      <c r="L90" s="48">
        <v>6.9</v>
      </c>
      <c r="M90" s="48">
        <v>7.1</v>
      </c>
      <c r="N90" s="122">
        <v>7.5</v>
      </c>
      <c r="O90" s="122">
        <v>6.8</v>
      </c>
      <c r="P90" s="122">
        <v>7.4</v>
      </c>
      <c r="Q90" s="122">
        <v>7.8</v>
      </c>
      <c r="R90" s="122">
        <v>8.8</v>
      </c>
      <c r="S90" s="122">
        <v>8.3</v>
      </c>
      <c r="T90" s="122">
        <v>8.4</v>
      </c>
      <c r="U90" s="358">
        <v>8.5</v>
      </c>
      <c r="V90" s="358">
        <v>9.2</v>
      </c>
    </row>
    <row r="91" spans="1:22" ht="40.5" customHeight="1">
      <c r="A91" s="9" t="s">
        <v>1558</v>
      </c>
      <c r="B91" s="47">
        <v>4</v>
      </c>
      <c r="C91" s="48">
        <v>4.3</v>
      </c>
      <c r="D91" s="48">
        <v>4.5</v>
      </c>
      <c r="E91" s="48">
        <v>4.6</v>
      </c>
      <c r="F91" s="48">
        <v>4.5</v>
      </c>
      <c r="G91" s="48">
        <v>3.8</v>
      </c>
      <c r="H91" s="48">
        <v>3.8</v>
      </c>
      <c r="I91" s="48">
        <v>3.4</v>
      </c>
      <c r="J91" s="48">
        <v>3.6</v>
      </c>
      <c r="K91" s="48">
        <v>4.3</v>
      </c>
      <c r="L91" s="48">
        <v>5.3</v>
      </c>
      <c r="M91" s="48">
        <v>5.9</v>
      </c>
      <c r="N91" s="122">
        <v>5.5</v>
      </c>
      <c r="O91" s="122">
        <v>4.4</v>
      </c>
      <c r="P91" s="122">
        <v>4.2</v>
      </c>
      <c r="Q91" s="122">
        <v>4.5</v>
      </c>
      <c r="R91" s="122">
        <v>4.8</v>
      </c>
      <c r="S91" s="59">
        <v>4.9</v>
      </c>
      <c r="T91" s="122">
        <v>4.9</v>
      </c>
      <c r="U91" s="358">
        <v>4.5</v>
      </c>
      <c r="V91" s="358">
        <v>4.7</v>
      </c>
    </row>
    <row r="92" spans="1:22" ht="20.25" customHeight="1">
      <c r="A92" s="491" t="s">
        <v>638</v>
      </c>
      <c r="B92" s="485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</row>
    <row r="93" spans="1:22" ht="12.75">
      <c r="A93" s="20" t="s">
        <v>92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51">
      <c r="A94" s="9" t="s">
        <v>93</v>
      </c>
      <c r="B94" s="45">
        <v>806016</v>
      </c>
      <c r="C94" s="50">
        <v>1011313</v>
      </c>
      <c r="D94" s="50">
        <v>979300</v>
      </c>
      <c r="E94" s="50">
        <v>1191355</v>
      </c>
      <c r="F94" s="50">
        <v>866857</v>
      </c>
      <c r="G94" s="50">
        <v>647026</v>
      </c>
      <c r="H94" s="50">
        <v>597651</v>
      </c>
      <c r="I94" s="50">
        <v>513551</v>
      </c>
      <c r="J94" s="50">
        <v>379726</v>
      </c>
      <c r="K94" s="50">
        <v>359330</v>
      </c>
      <c r="L94" s="50">
        <v>193450</v>
      </c>
      <c r="M94" s="50">
        <v>184612</v>
      </c>
      <c r="N94" s="50">
        <v>129144</v>
      </c>
      <c r="O94" s="50">
        <v>119157</v>
      </c>
      <c r="P94" s="50">
        <v>177230</v>
      </c>
      <c r="Q94" s="50">
        <v>186380</v>
      </c>
      <c r="R94" s="50">
        <v>286956</v>
      </c>
      <c r="S94" s="50">
        <v>281614</v>
      </c>
      <c r="T94" s="45">
        <v>279907</v>
      </c>
      <c r="U94" s="45">
        <v>191656</v>
      </c>
      <c r="V94" s="19">
        <v>356535</v>
      </c>
    </row>
    <row r="95" spans="1:22" ht="38.25">
      <c r="A95" s="9" t="s">
        <v>1665</v>
      </c>
      <c r="B95" s="45">
        <v>617938</v>
      </c>
      <c r="C95" s="51">
        <v>804421</v>
      </c>
      <c r="D95" s="51">
        <v>793314</v>
      </c>
      <c r="E95" s="51">
        <v>1033426</v>
      </c>
      <c r="F95" s="51">
        <v>762517</v>
      </c>
      <c r="G95" s="51">
        <v>575471</v>
      </c>
      <c r="H95" s="51">
        <v>547386</v>
      </c>
      <c r="I95" s="51">
        <v>467028</v>
      </c>
      <c r="J95" s="51">
        <v>343082</v>
      </c>
      <c r="K95" s="51">
        <v>326561</v>
      </c>
      <c r="L95" s="51">
        <v>173976</v>
      </c>
      <c r="M95" s="51">
        <v>167940</v>
      </c>
      <c r="N95" s="51">
        <v>114121</v>
      </c>
      <c r="O95" s="51">
        <v>105488</v>
      </c>
      <c r="P95" s="51">
        <v>163101</v>
      </c>
      <c r="Q95" s="51">
        <v>170851</v>
      </c>
      <c r="R95" s="51">
        <v>263277</v>
      </c>
      <c r="S95" s="51">
        <v>261170</v>
      </c>
      <c r="T95" s="45">
        <v>261495</v>
      </c>
      <c r="U95" s="45">
        <v>171940</v>
      </c>
      <c r="V95" s="19">
        <v>310549</v>
      </c>
    </row>
    <row r="96" spans="1:22" ht="42.75" customHeight="1">
      <c r="A96" s="9" t="s">
        <v>1666</v>
      </c>
      <c r="B96" s="45">
        <v>188078</v>
      </c>
      <c r="C96" s="51">
        <v>206892</v>
      </c>
      <c r="D96" s="51">
        <v>185986</v>
      </c>
      <c r="E96" s="51">
        <v>157929</v>
      </c>
      <c r="F96" s="51">
        <v>104340</v>
      </c>
      <c r="G96" s="51">
        <v>71555</v>
      </c>
      <c r="H96" s="51">
        <v>50265</v>
      </c>
      <c r="I96" s="51">
        <v>46523</v>
      </c>
      <c r="J96" s="51">
        <v>36644</v>
      </c>
      <c r="K96" s="51">
        <v>32769</v>
      </c>
      <c r="L96" s="51">
        <v>19474</v>
      </c>
      <c r="M96" s="51">
        <v>16672</v>
      </c>
      <c r="N96" s="51">
        <v>15023</v>
      </c>
      <c r="O96" s="51">
        <v>13669</v>
      </c>
      <c r="P96" s="51">
        <v>14129</v>
      </c>
      <c r="Q96" s="51">
        <v>15529</v>
      </c>
      <c r="R96" s="51">
        <v>23679</v>
      </c>
      <c r="S96" s="51">
        <v>20444</v>
      </c>
      <c r="T96" s="45">
        <v>18412</v>
      </c>
      <c r="U96" s="45">
        <v>19716</v>
      </c>
      <c r="V96" s="19">
        <v>45986</v>
      </c>
    </row>
    <row r="97" spans="1:22" ht="51">
      <c r="A97" s="9" t="s">
        <v>1662</v>
      </c>
      <c r="B97" s="45">
        <v>732217</v>
      </c>
      <c r="C97" s="50">
        <v>704136</v>
      </c>
      <c r="D97" s="50">
        <v>493119</v>
      </c>
      <c r="E97" s="50">
        <v>345623</v>
      </c>
      <c r="F97" s="50">
        <v>347338</v>
      </c>
      <c r="G97" s="50">
        <v>291642</v>
      </c>
      <c r="H97" s="50">
        <v>232987</v>
      </c>
      <c r="I97" s="50">
        <v>213377</v>
      </c>
      <c r="J97" s="50">
        <v>214963</v>
      </c>
      <c r="K97" s="50">
        <v>145720</v>
      </c>
      <c r="L97" s="50">
        <v>121166</v>
      </c>
      <c r="M97" s="50">
        <v>106685</v>
      </c>
      <c r="N97" s="50">
        <v>94018</v>
      </c>
      <c r="O97" s="50">
        <v>79795</v>
      </c>
      <c r="P97" s="50">
        <v>69798</v>
      </c>
      <c r="Q97" s="50">
        <v>54061</v>
      </c>
      <c r="R97" s="50">
        <v>47013</v>
      </c>
      <c r="S97" s="50">
        <v>39508</v>
      </c>
      <c r="T97" s="45">
        <v>32458</v>
      </c>
      <c r="U97" s="45">
        <v>33578</v>
      </c>
      <c r="V97" s="19">
        <v>36774</v>
      </c>
    </row>
    <row r="98" spans="1:22" ht="25.5">
      <c r="A98" s="9" t="s">
        <v>1663</v>
      </c>
      <c r="B98" s="45">
        <v>556161</v>
      </c>
      <c r="C98" s="51">
        <v>551641</v>
      </c>
      <c r="D98" s="51">
        <v>358019</v>
      </c>
      <c r="E98" s="51">
        <v>223159</v>
      </c>
      <c r="F98" s="51">
        <v>221767</v>
      </c>
      <c r="G98" s="51">
        <v>184347</v>
      </c>
      <c r="H98" s="51">
        <v>143675</v>
      </c>
      <c r="I98" s="51">
        <v>128117</v>
      </c>
      <c r="J98" s="51">
        <v>125233</v>
      </c>
      <c r="K98" s="51">
        <v>80510</v>
      </c>
      <c r="L98" s="51">
        <v>60231</v>
      </c>
      <c r="M98" s="51">
        <v>51135</v>
      </c>
      <c r="N98" s="51">
        <v>45142</v>
      </c>
      <c r="O98" s="51">
        <v>36277</v>
      </c>
      <c r="P98" s="51">
        <v>35418</v>
      </c>
      <c r="Q98" s="51">
        <v>34669</v>
      </c>
      <c r="R98" s="51">
        <v>30726</v>
      </c>
      <c r="S98" s="51">
        <v>25542</v>
      </c>
      <c r="T98" s="45">
        <v>20326</v>
      </c>
      <c r="U98" s="45">
        <v>21206</v>
      </c>
      <c r="V98" s="19">
        <v>22568</v>
      </c>
    </row>
    <row r="99" spans="1:22" ht="38.25">
      <c r="A99" s="9" t="s">
        <v>1664</v>
      </c>
      <c r="B99" s="45">
        <v>176056</v>
      </c>
      <c r="C99" s="51">
        <v>152495</v>
      </c>
      <c r="D99" s="51">
        <v>135100</v>
      </c>
      <c r="E99" s="51">
        <v>122464</v>
      </c>
      <c r="F99" s="51">
        <v>125571</v>
      </c>
      <c r="G99" s="51">
        <v>107295</v>
      </c>
      <c r="H99" s="51">
        <v>89312</v>
      </c>
      <c r="I99" s="51">
        <v>85260</v>
      </c>
      <c r="J99" s="51">
        <v>89730</v>
      </c>
      <c r="K99" s="51">
        <v>65210</v>
      </c>
      <c r="L99" s="51">
        <v>60935</v>
      </c>
      <c r="M99" s="51">
        <v>55550</v>
      </c>
      <c r="N99" s="51">
        <v>48876</v>
      </c>
      <c r="O99" s="51">
        <v>43518</v>
      </c>
      <c r="P99" s="51">
        <v>34380</v>
      </c>
      <c r="Q99" s="51">
        <v>19392</v>
      </c>
      <c r="R99" s="51">
        <v>16287</v>
      </c>
      <c r="S99" s="51">
        <v>13966</v>
      </c>
      <c r="T99" s="45">
        <v>12132</v>
      </c>
      <c r="U99" s="45">
        <v>12372</v>
      </c>
      <c r="V99" s="19">
        <v>14206</v>
      </c>
    </row>
    <row r="100" spans="1:22" ht="41.25">
      <c r="A100" s="9" t="s">
        <v>1182</v>
      </c>
      <c r="B100" s="49"/>
      <c r="C100" s="50">
        <v>60319</v>
      </c>
      <c r="D100" s="50">
        <v>111693</v>
      </c>
      <c r="E100" s="50">
        <v>102289</v>
      </c>
      <c r="F100" s="50">
        <v>109566</v>
      </c>
      <c r="G100" s="50">
        <v>75062</v>
      </c>
      <c r="H100" s="50">
        <v>58560</v>
      </c>
      <c r="I100" s="50">
        <v>50114</v>
      </c>
      <c r="J100" s="50">
        <v>34388</v>
      </c>
      <c r="K100" s="50">
        <v>26779</v>
      </c>
      <c r="L100" s="50">
        <v>18117</v>
      </c>
      <c r="M100" s="50">
        <v>9955</v>
      </c>
      <c r="N100" s="50">
        <v>1915</v>
      </c>
      <c r="O100" s="50">
        <v>3426</v>
      </c>
      <c r="P100" s="50">
        <v>2602</v>
      </c>
      <c r="Q100" s="50">
        <v>2233</v>
      </c>
      <c r="R100" s="50">
        <v>1842</v>
      </c>
      <c r="S100" s="50">
        <v>1405</v>
      </c>
      <c r="T100" s="45">
        <v>1354</v>
      </c>
      <c r="U100" s="45">
        <v>700</v>
      </c>
      <c r="V100" s="19">
        <v>744</v>
      </c>
    </row>
    <row r="101" spans="1:22" ht="42.75" customHeight="1">
      <c r="A101" s="9" t="s">
        <v>1183</v>
      </c>
      <c r="B101" s="49"/>
      <c r="C101" s="50">
        <v>160341</v>
      </c>
      <c r="D101" s="50">
        <v>287592</v>
      </c>
      <c r="E101" s="50">
        <v>254518</v>
      </c>
      <c r="F101" s="50">
        <v>271977</v>
      </c>
      <c r="G101" s="50">
        <v>172926</v>
      </c>
      <c r="H101" s="50">
        <v>131130</v>
      </c>
      <c r="I101" s="50">
        <v>118227</v>
      </c>
      <c r="J101" s="50">
        <v>79126</v>
      </c>
      <c r="K101" s="50">
        <v>59196</v>
      </c>
      <c r="L101" s="50">
        <v>41958</v>
      </c>
      <c r="M101" s="50">
        <v>20504</v>
      </c>
      <c r="N101" s="50">
        <v>4726</v>
      </c>
      <c r="O101" s="50">
        <v>4291</v>
      </c>
      <c r="P101" s="50">
        <v>8914</v>
      </c>
      <c r="Q101" s="50">
        <v>7177</v>
      </c>
      <c r="R101" s="50">
        <v>6802</v>
      </c>
      <c r="S101" s="50">
        <v>4337</v>
      </c>
      <c r="T101" s="45">
        <v>4092</v>
      </c>
      <c r="U101" s="45">
        <v>2135</v>
      </c>
      <c r="V101" s="19">
        <v>2096</v>
      </c>
    </row>
    <row r="102" spans="1:22" ht="17.25" customHeight="1">
      <c r="A102" s="479" t="s">
        <v>1184</v>
      </c>
      <c r="B102" s="490"/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85"/>
    </row>
    <row r="103" spans="1:2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</sheetData>
  <mergeCells count="10">
    <mergeCell ref="A1:V1"/>
    <mergeCell ref="A86:U86"/>
    <mergeCell ref="A48:V48"/>
    <mergeCell ref="A3:V3"/>
    <mergeCell ref="A102:V102"/>
    <mergeCell ref="A49:V49"/>
    <mergeCell ref="A61:V61"/>
    <mergeCell ref="A62:V62"/>
    <mergeCell ref="A68:V68"/>
    <mergeCell ref="A92:V92"/>
  </mergeCells>
  <printOptions/>
  <pageMargins left="0.75" right="0.75" top="1" bottom="1" header="0.5" footer="0.5"/>
  <pageSetup horizontalDpi="600" verticalDpi="600" orientation="portrait" paperSize="9" r:id="rId1"/>
  <ignoredErrors>
    <ignoredError sqref="A13 A2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5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9.25390625" style="0" customWidth="1"/>
  </cols>
  <sheetData>
    <row r="1" spans="1:40" ht="12.75">
      <c r="A1" s="481" t="s">
        <v>415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12.75">
      <c r="A3" s="488" t="s">
        <v>1667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5.75">
      <c r="A4" s="8" t="s">
        <v>422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25.5">
      <c r="A5" s="9" t="s">
        <v>1668</v>
      </c>
      <c r="B5" s="163"/>
      <c r="C5" s="92">
        <v>75059.57306813893</v>
      </c>
      <c r="D5" s="50">
        <v>72850.35903704213</v>
      </c>
      <c r="E5" s="50">
        <v>70598.68037713371</v>
      </c>
      <c r="F5" s="50">
        <v>70739.6556015124</v>
      </c>
      <c r="G5" s="50">
        <v>69740.28084227913</v>
      </c>
      <c r="H5" s="50">
        <v>68273.37206157162</v>
      </c>
      <c r="I5" s="50">
        <v>67402.2239039403</v>
      </c>
      <c r="J5" s="50">
        <v>72790.5789674785</v>
      </c>
      <c r="K5" s="50">
        <v>72332.25714268093</v>
      </c>
      <c r="L5" s="50">
        <v>71411.42016387043</v>
      </c>
      <c r="M5" s="50">
        <v>72420.54459368074</v>
      </c>
      <c r="N5" s="50">
        <v>72835.3866339796</v>
      </c>
      <c r="O5" s="50">
        <v>72909.32829237901</v>
      </c>
      <c r="P5" s="50">
        <v>73811.14848373193</v>
      </c>
      <c r="Q5" s="50">
        <v>74155.63676240979</v>
      </c>
      <c r="R5" s="50">
        <v>75059.84641999872</v>
      </c>
      <c r="S5" s="50">
        <v>75891.68805911922</v>
      </c>
      <c r="T5" s="52">
        <v>75657.68596449266</v>
      </c>
      <c r="U5" s="52">
        <v>75439.91706270493</v>
      </c>
      <c r="V5" s="19">
        <v>75752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2.75">
      <c r="A6" s="12" t="s">
        <v>1394</v>
      </c>
      <c r="B6" s="19"/>
      <c r="C6" s="50">
        <v>39196.81892731295</v>
      </c>
      <c r="D6" s="50">
        <v>38248.58839174168</v>
      </c>
      <c r="E6" s="50">
        <v>37207.769948475136</v>
      </c>
      <c r="F6" s="50">
        <v>37338.394386318774</v>
      </c>
      <c r="G6" s="50">
        <v>36765.021939299244</v>
      </c>
      <c r="H6" s="50">
        <v>35906.18952950965</v>
      </c>
      <c r="I6" s="50">
        <v>35406.704284827145</v>
      </c>
      <c r="J6" s="50">
        <v>37861.89930171051</v>
      </c>
      <c r="K6" s="50">
        <v>37499.115393379885</v>
      </c>
      <c r="L6" s="50">
        <v>36905.04963919039</v>
      </c>
      <c r="M6" s="50">
        <v>36997.40554619013</v>
      </c>
      <c r="N6" s="50">
        <v>37206.26567220949</v>
      </c>
      <c r="O6" s="50">
        <v>37078.55302862071</v>
      </c>
      <c r="P6" s="50">
        <v>37511.219466669834</v>
      </c>
      <c r="Q6" s="50">
        <v>37626.56167507937</v>
      </c>
      <c r="R6" s="50">
        <v>37974.53357999926</v>
      </c>
      <c r="S6" s="50">
        <v>38769.896464499965</v>
      </c>
      <c r="T6" s="52">
        <v>38526.74970493638</v>
      </c>
      <c r="U6" s="52">
        <v>38574.504474958965</v>
      </c>
      <c r="V6" s="19">
        <v>38716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12.75">
      <c r="A7" s="12" t="s">
        <v>1395</v>
      </c>
      <c r="B7" s="19"/>
      <c r="C7" s="50">
        <v>35862.754140826975</v>
      </c>
      <c r="D7" s="50">
        <v>34601.770645294826</v>
      </c>
      <c r="E7" s="50">
        <v>33390.91042864857</v>
      </c>
      <c r="F7" s="50">
        <v>33401.2612151887</v>
      </c>
      <c r="G7" s="50">
        <v>32975.25890298014</v>
      </c>
      <c r="H7" s="50">
        <v>32367.182532060127</v>
      </c>
      <c r="I7" s="50">
        <v>31995.51961911193</v>
      </c>
      <c r="J7" s="50">
        <v>34928.679665769814</v>
      </c>
      <c r="K7" s="50">
        <v>34833.14174929967</v>
      </c>
      <c r="L7" s="50">
        <v>34506.37052468004</v>
      </c>
      <c r="M7" s="50">
        <v>35423.13904749007</v>
      </c>
      <c r="N7" s="50">
        <v>35629.12096177006</v>
      </c>
      <c r="O7" s="50">
        <v>35830.77526375998</v>
      </c>
      <c r="P7" s="50">
        <v>36299.92901705891</v>
      </c>
      <c r="Q7" s="50">
        <v>36529.075087330675</v>
      </c>
      <c r="R7" s="50">
        <v>37085.31283999879</v>
      </c>
      <c r="S7" s="50">
        <v>37121.79159461994</v>
      </c>
      <c r="T7" s="52">
        <v>37130.9362595613</v>
      </c>
      <c r="U7" s="52">
        <v>36865.41258774962</v>
      </c>
      <c r="V7" s="19">
        <v>37036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17.25" customHeight="1">
      <c r="A8" s="9" t="s">
        <v>1669</v>
      </c>
      <c r="B8" s="19"/>
      <c r="C8" s="50">
        <v>71171</v>
      </c>
      <c r="D8" s="50">
        <v>68564.81379513211</v>
      </c>
      <c r="E8" s="50">
        <v>64858.429957713626</v>
      </c>
      <c r="F8" s="50">
        <v>64055.376932132385</v>
      </c>
      <c r="G8" s="50">
        <v>62999.90384568913</v>
      </c>
      <c r="H8" s="50">
        <v>60208.32441559158</v>
      </c>
      <c r="I8" s="50">
        <v>58464.01580863032</v>
      </c>
      <c r="J8" s="50">
        <v>63632.556126058524</v>
      </c>
      <c r="K8" s="50">
        <v>65273.113239340935</v>
      </c>
      <c r="L8" s="50">
        <v>65123.53250711044</v>
      </c>
      <c r="M8" s="50">
        <v>66265.80142242074</v>
      </c>
      <c r="N8" s="50">
        <v>67152.07269628959</v>
      </c>
      <c r="O8" s="50">
        <v>67134.07907385901</v>
      </c>
      <c r="P8" s="50">
        <v>68602.82547634192</v>
      </c>
      <c r="Q8" s="50">
        <v>69156.9689034998</v>
      </c>
      <c r="R8" s="50">
        <v>70813.86328999871</v>
      </c>
      <c r="S8" s="50">
        <v>70602.5106647092</v>
      </c>
      <c r="T8" s="52">
        <v>69284.89151485861</v>
      </c>
      <c r="U8" s="52">
        <v>69803.59907081732</v>
      </c>
      <c r="V8" s="19">
        <v>70732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12.75">
      <c r="A9" s="12" t="s">
        <v>1394</v>
      </c>
      <c r="B9" s="19"/>
      <c r="C9" s="50">
        <v>37161.100774502935</v>
      </c>
      <c r="D9" s="50">
        <v>35977.71730960169</v>
      </c>
      <c r="E9" s="50">
        <v>34121.99284742513</v>
      </c>
      <c r="F9" s="50">
        <v>33725.81641381876</v>
      </c>
      <c r="G9" s="50">
        <v>33090.09318291925</v>
      </c>
      <c r="H9" s="50">
        <v>31548.402495429647</v>
      </c>
      <c r="I9" s="50">
        <v>30613.000151737164</v>
      </c>
      <c r="J9" s="50">
        <v>33113.71424529051</v>
      </c>
      <c r="K9" s="50">
        <v>33754.208030429894</v>
      </c>
      <c r="L9" s="50">
        <v>33527.34676493039</v>
      </c>
      <c r="M9" s="50">
        <v>33708.98825810012</v>
      </c>
      <c r="N9" s="50">
        <v>34198.894498509486</v>
      </c>
      <c r="O9" s="50">
        <v>34176.5195943107</v>
      </c>
      <c r="P9" s="50">
        <v>34709.84565845983</v>
      </c>
      <c r="Q9" s="50">
        <v>34995.72058870937</v>
      </c>
      <c r="R9" s="50">
        <v>35703.99884999926</v>
      </c>
      <c r="S9" s="50">
        <v>35868.764013869964</v>
      </c>
      <c r="T9" s="52">
        <v>35058.70774290746</v>
      </c>
      <c r="U9" s="52">
        <v>35499.96149741126</v>
      </c>
      <c r="V9" s="19">
        <v>35989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2.75">
      <c r="A10" s="12" t="s">
        <v>1395</v>
      </c>
      <c r="B10" s="19"/>
      <c r="C10" s="50">
        <v>34009.86984324699</v>
      </c>
      <c r="D10" s="50">
        <v>32587.09648552482</v>
      </c>
      <c r="E10" s="50">
        <v>30736.437110278555</v>
      </c>
      <c r="F10" s="50">
        <v>30329.56051830871</v>
      </c>
      <c r="G10" s="50">
        <v>29909.81066277013</v>
      </c>
      <c r="H10" s="50">
        <v>28659.921920160123</v>
      </c>
      <c r="I10" s="50">
        <v>27851</v>
      </c>
      <c r="J10" s="50">
        <v>30518.841880769807</v>
      </c>
      <c r="K10" s="50">
        <v>31518.905208909673</v>
      </c>
      <c r="L10" s="50">
        <v>31596.18574218004</v>
      </c>
      <c r="M10" s="50">
        <v>32556.813164320065</v>
      </c>
      <c r="N10" s="50">
        <v>32953.17819778006</v>
      </c>
      <c r="O10" s="50">
        <v>32957.559479549986</v>
      </c>
      <c r="P10" s="50">
        <v>33892.979817878906</v>
      </c>
      <c r="Q10" s="50">
        <v>34161.248314790675</v>
      </c>
      <c r="R10" s="50">
        <v>35109.86443999879</v>
      </c>
      <c r="S10" s="50">
        <v>34733.746650839945</v>
      </c>
      <c r="T10" s="52">
        <v>34226.18377195616</v>
      </c>
      <c r="U10" s="52">
        <v>34303.6375734097</v>
      </c>
      <c r="V10" s="19">
        <v>34742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5" customHeight="1">
      <c r="A11" s="9" t="s">
        <v>1670</v>
      </c>
      <c r="B11" s="19"/>
      <c r="C11" s="50">
        <v>3888.6024503900044</v>
      </c>
      <c r="D11" s="50">
        <v>4285.545241910004</v>
      </c>
      <c r="E11" s="50">
        <v>5740.250419420085</v>
      </c>
      <c r="F11" s="50">
        <v>6684.278669380007</v>
      </c>
      <c r="G11" s="50">
        <v>6740.37699659</v>
      </c>
      <c r="H11" s="50">
        <v>8065.047645980035</v>
      </c>
      <c r="I11" s="50">
        <v>8938.208095309992</v>
      </c>
      <c r="J11" s="50">
        <v>9158.02284141997</v>
      </c>
      <c r="K11" s="50">
        <v>7059.143903339994</v>
      </c>
      <c r="L11" s="50">
        <v>6287.887656759982</v>
      </c>
      <c r="M11" s="50">
        <v>6154.743171259997</v>
      </c>
      <c r="N11" s="50">
        <v>5683.313937690003</v>
      </c>
      <c r="O11" s="50">
        <v>5775.249218519985</v>
      </c>
      <c r="P11" s="50">
        <v>5208.3230073900095</v>
      </c>
      <c r="Q11" s="50">
        <v>4998.667858909991</v>
      </c>
      <c r="R11" s="50">
        <v>4246</v>
      </c>
      <c r="S11" s="50">
        <v>5289.177394409997</v>
      </c>
      <c r="T11" s="52">
        <v>6372.794449634048</v>
      </c>
      <c r="U11" s="52">
        <v>5636.3179918876185</v>
      </c>
      <c r="V11" s="19">
        <v>5020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2.75">
      <c r="A12" s="12" t="s">
        <v>1394</v>
      </c>
      <c r="B12" s="19"/>
      <c r="C12" s="50">
        <v>2035.7181528100136</v>
      </c>
      <c r="D12" s="50">
        <v>2270.8710821399864</v>
      </c>
      <c r="E12" s="50">
        <v>3085.7771010500105</v>
      </c>
      <c r="F12" s="50">
        <v>3612.5779725000184</v>
      </c>
      <c r="G12" s="50">
        <v>3674.928756379991</v>
      </c>
      <c r="H12" s="50">
        <v>4357.787034080002</v>
      </c>
      <c r="I12" s="50">
        <v>4793.704133089984</v>
      </c>
      <c r="J12" s="50">
        <v>4748.185056420004</v>
      </c>
      <c r="K12" s="50">
        <v>3744.907362949988</v>
      </c>
      <c r="L12" s="50">
        <v>3377.702874259999</v>
      </c>
      <c r="M12" s="50">
        <v>3288.4172880900046</v>
      </c>
      <c r="N12" s="50">
        <v>3007.3711737000017</v>
      </c>
      <c r="O12" s="50">
        <v>2902</v>
      </c>
      <c r="P12" s="50">
        <v>2801.373808210002</v>
      </c>
      <c r="Q12" s="50">
        <v>2630.8410863699896</v>
      </c>
      <c r="R12" s="50">
        <v>2270.53473</v>
      </c>
      <c r="S12" s="50">
        <v>2901.132450630005</v>
      </c>
      <c r="T12" s="52">
        <v>3468.0419620289144</v>
      </c>
      <c r="U12" s="52">
        <v>3074.5429775477023</v>
      </c>
      <c r="V12" s="19">
        <v>2727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2.75">
      <c r="A13" s="12" t="s">
        <v>1395</v>
      </c>
      <c r="B13" s="19"/>
      <c r="C13" s="50">
        <v>1852.8842975799912</v>
      </c>
      <c r="D13" s="50">
        <v>2014.674159770004</v>
      </c>
      <c r="E13" s="50">
        <v>2655</v>
      </c>
      <c r="F13" s="50">
        <v>3071.7006968799874</v>
      </c>
      <c r="G13" s="50">
        <v>3065.448240210013</v>
      </c>
      <c r="H13" s="50">
        <v>3707.260611900006</v>
      </c>
      <c r="I13" s="50">
        <v>4144.503962220013</v>
      </c>
      <c r="J13" s="50">
        <v>4409.83778500001</v>
      </c>
      <c r="K13" s="50">
        <v>3314.236540389998</v>
      </c>
      <c r="L13" s="50">
        <v>2910.1847825000013</v>
      </c>
      <c r="M13" s="50">
        <v>2866.325883170001</v>
      </c>
      <c r="N13" s="50">
        <v>2675.9427639899977</v>
      </c>
      <c r="O13" s="50">
        <v>2873.2157842099905</v>
      </c>
      <c r="P13" s="50">
        <v>2406.9491991800014</v>
      </c>
      <c r="Q13" s="50">
        <v>2367.826772540005</v>
      </c>
      <c r="R13" s="50">
        <v>1975.4484</v>
      </c>
      <c r="S13" s="50">
        <v>2388.0449437799994</v>
      </c>
      <c r="T13" s="52">
        <v>2904.7524876051407</v>
      </c>
      <c r="U13" s="52">
        <v>2561.7750143399144</v>
      </c>
      <c r="V13" s="19">
        <v>2294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53.25" customHeight="1">
      <c r="A14" s="9" t="s">
        <v>1671</v>
      </c>
      <c r="B14" s="52">
        <v>61.9</v>
      </c>
      <c r="C14" s="52">
        <v>577.7</v>
      </c>
      <c r="D14" s="52">
        <v>855.5</v>
      </c>
      <c r="E14" s="52">
        <v>1636.8</v>
      </c>
      <c r="F14" s="50">
        <v>2327</v>
      </c>
      <c r="G14" s="50">
        <v>2506</v>
      </c>
      <c r="H14" s="50">
        <v>1998.7</v>
      </c>
      <c r="I14" s="50">
        <v>1929</v>
      </c>
      <c r="J14" s="50">
        <v>1263.4</v>
      </c>
      <c r="K14" s="50">
        <v>1037</v>
      </c>
      <c r="L14" s="50">
        <v>1122.7</v>
      </c>
      <c r="M14" s="50">
        <v>1499.7</v>
      </c>
      <c r="N14" s="50">
        <v>1638.9</v>
      </c>
      <c r="O14" s="50">
        <v>1920.3</v>
      </c>
      <c r="P14" s="50">
        <v>1830.1</v>
      </c>
      <c r="Q14" s="50">
        <v>1742</v>
      </c>
      <c r="R14" s="50">
        <v>1553</v>
      </c>
      <c r="S14" s="50">
        <v>1521.8</v>
      </c>
      <c r="T14" s="50">
        <v>2147.4</v>
      </c>
      <c r="U14" s="19">
        <v>1590</v>
      </c>
      <c r="V14" s="19">
        <v>1286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38.25">
      <c r="A15" s="12" t="s">
        <v>1672</v>
      </c>
      <c r="B15" s="52">
        <v>11.9</v>
      </c>
      <c r="C15" s="52">
        <v>371.3</v>
      </c>
      <c r="D15" s="52">
        <v>550.4</v>
      </c>
      <c r="E15" s="52">
        <v>1395.5</v>
      </c>
      <c r="F15" s="50">
        <v>2025.8</v>
      </c>
      <c r="G15" s="50">
        <v>2264.7</v>
      </c>
      <c r="H15" s="50">
        <v>1771.1</v>
      </c>
      <c r="I15" s="50">
        <v>1756.4</v>
      </c>
      <c r="J15" s="50">
        <v>1090.2</v>
      </c>
      <c r="K15" s="50">
        <v>909.7</v>
      </c>
      <c r="L15" s="50">
        <v>1007.4</v>
      </c>
      <c r="M15" s="50">
        <v>1293.2</v>
      </c>
      <c r="N15" s="50">
        <v>1304.9</v>
      </c>
      <c r="O15" s="50">
        <v>1623.9</v>
      </c>
      <c r="P15" s="50">
        <v>1570.3</v>
      </c>
      <c r="Q15" s="50">
        <v>1522.1</v>
      </c>
      <c r="R15" s="50">
        <v>1305</v>
      </c>
      <c r="S15" s="50">
        <v>1253.2</v>
      </c>
      <c r="T15" s="50">
        <v>1872</v>
      </c>
      <c r="U15" s="19">
        <v>1359</v>
      </c>
      <c r="V15" s="19">
        <v>1069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25.5">
      <c r="A16" s="9" t="s">
        <v>757</v>
      </c>
      <c r="B16" s="19"/>
      <c r="C16" s="48">
        <v>70.7</v>
      </c>
      <c r="D16" s="48">
        <v>68.4</v>
      </c>
      <c r="E16" s="48">
        <v>65.9</v>
      </c>
      <c r="F16" s="48">
        <v>65.1</v>
      </c>
      <c r="G16" s="48">
        <v>63.9</v>
      </c>
      <c r="H16" s="48">
        <v>62.2</v>
      </c>
      <c r="I16" s="48">
        <v>61.1</v>
      </c>
      <c r="J16" s="48">
        <v>65.6</v>
      </c>
      <c r="K16" s="48">
        <v>65.1</v>
      </c>
      <c r="L16" s="48">
        <v>64.1</v>
      </c>
      <c r="M16" s="48">
        <v>64.9</v>
      </c>
      <c r="N16" s="48">
        <v>65.2</v>
      </c>
      <c r="O16" s="48">
        <v>65.4</v>
      </c>
      <c r="P16" s="48">
        <v>66.2</v>
      </c>
      <c r="Q16" s="48">
        <v>66.2</v>
      </c>
      <c r="R16" s="48">
        <v>67</v>
      </c>
      <c r="S16" s="48">
        <v>67.8</v>
      </c>
      <c r="T16" s="48">
        <v>67.8</v>
      </c>
      <c r="U16" s="28">
        <v>67.7</v>
      </c>
      <c r="V16" s="19">
        <v>68.3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2.75">
      <c r="A17" s="12" t="s">
        <v>1394</v>
      </c>
      <c r="B17" s="19"/>
      <c r="C17" s="48">
        <v>78.2</v>
      </c>
      <c r="D17" s="48">
        <v>75.9</v>
      </c>
      <c r="E17" s="48">
        <v>73.5</v>
      </c>
      <c r="F17" s="48">
        <v>72.8</v>
      </c>
      <c r="G17" s="48">
        <v>71.3</v>
      </c>
      <c r="H17" s="48">
        <v>69.3</v>
      </c>
      <c r="I17" s="48">
        <v>67.9</v>
      </c>
      <c r="J17" s="48">
        <v>72.1</v>
      </c>
      <c r="K17" s="48">
        <v>71.3</v>
      </c>
      <c r="L17" s="48">
        <v>70</v>
      </c>
      <c r="M17" s="48">
        <v>70.2</v>
      </c>
      <c r="N17" s="48">
        <v>70.5</v>
      </c>
      <c r="O17" s="48">
        <v>70.4</v>
      </c>
      <c r="P17" s="48">
        <v>71.4</v>
      </c>
      <c r="Q17" s="48">
        <v>71.4</v>
      </c>
      <c r="R17" s="48">
        <v>72.2</v>
      </c>
      <c r="S17" s="48">
        <v>73.8</v>
      </c>
      <c r="T17" s="48">
        <v>73.5</v>
      </c>
      <c r="U17" s="28">
        <v>73.8</v>
      </c>
      <c r="V17" s="19">
        <v>74.4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2.75">
      <c r="A18" s="12" t="s">
        <v>1395</v>
      </c>
      <c r="B18" s="19"/>
      <c r="C18" s="48">
        <v>64.1</v>
      </c>
      <c r="D18" s="48">
        <v>61.6</v>
      </c>
      <c r="E18" s="48">
        <v>59.1</v>
      </c>
      <c r="F18" s="48">
        <v>58.3</v>
      </c>
      <c r="G18" s="48">
        <v>57.2</v>
      </c>
      <c r="H18" s="48">
        <v>55.9</v>
      </c>
      <c r="I18" s="48">
        <v>55.1</v>
      </c>
      <c r="J18" s="48">
        <v>59.8</v>
      </c>
      <c r="K18" s="48">
        <v>59.5</v>
      </c>
      <c r="L18" s="48">
        <v>58.8</v>
      </c>
      <c r="M18" s="48">
        <v>60.2</v>
      </c>
      <c r="N18" s="48">
        <v>60.4</v>
      </c>
      <c r="O18" s="48">
        <v>60.8</v>
      </c>
      <c r="P18" s="48">
        <v>61.6</v>
      </c>
      <c r="Q18" s="48">
        <v>61.6</v>
      </c>
      <c r="R18" s="48">
        <v>62.5</v>
      </c>
      <c r="S18" s="48">
        <v>62.5</v>
      </c>
      <c r="T18" s="48">
        <v>62.7</v>
      </c>
      <c r="U18" s="28">
        <v>62.3</v>
      </c>
      <c r="V18" s="19">
        <v>62.9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27.75" customHeight="1">
      <c r="A19" s="9" t="s">
        <v>760</v>
      </c>
      <c r="B19" s="19"/>
      <c r="C19" s="48">
        <v>84.6</v>
      </c>
      <c r="D19" s="48">
        <v>82.6</v>
      </c>
      <c r="E19" s="48">
        <v>80.8</v>
      </c>
      <c r="F19" s="48">
        <v>80.2</v>
      </c>
      <c r="G19" s="48">
        <v>79</v>
      </c>
      <c r="H19" s="48">
        <v>77.1</v>
      </c>
      <c r="I19" s="48">
        <v>75.8</v>
      </c>
      <c r="J19" s="48">
        <v>79</v>
      </c>
      <c r="K19" s="48">
        <v>78.2</v>
      </c>
      <c r="L19" s="48">
        <v>77</v>
      </c>
      <c r="M19" s="48">
        <v>77.2</v>
      </c>
      <c r="N19" s="48">
        <v>77</v>
      </c>
      <c r="O19" s="48">
        <v>76.6</v>
      </c>
      <c r="P19" s="48">
        <v>76.9</v>
      </c>
      <c r="Q19" s="48">
        <v>76.8</v>
      </c>
      <c r="R19" s="48">
        <v>77.3</v>
      </c>
      <c r="S19" s="48">
        <v>78.6</v>
      </c>
      <c r="T19" s="48">
        <v>78.5</v>
      </c>
      <c r="U19" s="28">
        <v>78.6</v>
      </c>
      <c r="V19" s="19">
        <v>79.1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2.75">
      <c r="A20" s="12" t="s">
        <v>1394</v>
      </c>
      <c r="B20" s="19"/>
      <c r="C20" s="48">
        <v>87.1</v>
      </c>
      <c r="D20" s="48">
        <v>85.4</v>
      </c>
      <c r="E20" s="48">
        <v>83.6</v>
      </c>
      <c r="F20" s="48">
        <v>82.8</v>
      </c>
      <c r="G20" s="48">
        <v>81.5</v>
      </c>
      <c r="H20" s="48">
        <v>79.6</v>
      </c>
      <c r="I20" s="48">
        <v>78.3</v>
      </c>
      <c r="J20" s="48">
        <v>81.8</v>
      </c>
      <c r="K20" s="48">
        <v>80.9</v>
      </c>
      <c r="L20" s="48">
        <v>79.9</v>
      </c>
      <c r="M20" s="48">
        <v>79.5</v>
      </c>
      <c r="N20" s="48">
        <v>79.7</v>
      </c>
      <c r="O20" s="48">
        <v>78.8</v>
      </c>
      <c r="P20" s="48">
        <v>79.3</v>
      </c>
      <c r="Q20" s="48">
        <v>78.9</v>
      </c>
      <c r="R20" s="48">
        <v>79.5</v>
      </c>
      <c r="S20" s="48">
        <v>81.4</v>
      </c>
      <c r="T20" s="48">
        <v>81.2</v>
      </c>
      <c r="U20" s="28">
        <v>81.5</v>
      </c>
      <c r="V20" s="28">
        <v>82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2.75">
      <c r="A21" s="12" t="s">
        <v>1395</v>
      </c>
      <c r="B21" s="19"/>
      <c r="C21" s="48">
        <v>81.9</v>
      </c>
      <c r="D21" s="48">
        <v>79.6</v>
      </c>
      <c r="E21" s="48">
        <v>77.8</v>
      </c>
      <c r="F21" s="48">
        <v>77.2</v>
      </c>
      <c r="G21" s="48">
        <v>76.2</v>
      </c>
      <c r="H21" s="48">
        <v>74.3</v>
      </c>
      <c r="I21" s="48">
        <v>73</v>
      </c>
      <c r="J21" s="48">
        <v>76.1</v>
      </c>
      <c r="K21" s="48">
        <v>75.4</v>
      </c>
      <c r="L21" s="48">
        <v>74</v>
      </c>
      <c r="M21" s="48">
        <v>74.8</v>
      </c>
      <c r="N21" s="48">
        <v>74.3</v>
      </c>
      <c r="O21" s="48">
        <v>74.3</v>
      </c>
      <c r="P21" s="48">
        <v>74.4</v>
      </c>
      <c r="Q21" s="48">
        <v>74.6</v>
      </c>
      <c r="R21" s="48">
        <v>75</v>
      </c>
      <c r="S21" s="48">
        <v>75.7</v>
      </c>
      <c r="T21" s="48">
        <v>75.7</v>
      </c>
      <c r="U21" s="28">
        <v>75.5</v>
      </c>
      <c r="V21" s="28">
        <v>76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25.5">
      <c r="A22" s="9" t="s">
        <v>761</v>
      </c>
      <c r="B22" s="19"/>
      <c r="C22" s="48">
        <v>67.1</v>
      </c>
      <c r="D22" s="48">
        <v>64.3</v>
      </c>
      <c r="E22" s="48">
        <v>60.5</v>
      </c>
      <c r="F22" s="48">
        <v>59</v>
      </c>
      <c r="G22" s="48">
        <v>57.7</v>
      </c>
      <c r="H22" s="48">
        <v>54.9</v>
      </c>
      <c r="I22" s="48">
        <v>53</v>
      </c>
      <c r="J22" s="48">
        <v>57.4</v>
      </c>
      <c r="K22" s="48">
        <v>58.7</v>
      </c>
      <c r="L22" s="48">
        <v>58.4</v>
      </c>
      <c r="M22" s="48">
        <v>59.4</v>
      </c>
      <c r="N22" s="48">
        <v>60.1</v>
      </c>
      <c r="O22" s="48">
        <v>60.2</v>
      </c>
      <c r="P22" s="48">
        <v>61.5</v>
      </c>
      <c r="Q22" s="48">
        <v>61.7</v>
      </c>
      <c r="R22" s="48">
        <v>63.2</v>
      </c>
      <c r="S22" s="48">
        <v>63.1</v>
      </c>
      <c r="T22" s="48">
        <v>62.1</v>
      </c>
      <c r="U22" s="19">
        <v>62.7</v>
      </c>
      <c r="V22" s="19">
        <v>63.8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2.75">
      <c r="A23" s="12" t="s">
        <v>1394</v>
      </c>
      <c r="B23" s="19"/>
      <c r="C23" s="48">
        <v>74.1</v>
      </c>
      <c r="D23" s="48">
        <v>71.4</v>
      </c>
      <c r="E23" s="48">
        <v>67.4</v>
      </c>
      <c r="F23" s="48">
        <v>65.7</v>
      </c>
      <c r="G23" s="48">
        <v>64.2</v>
      </c>
      <c r="H23" s="48">
        <v>60.9</v>
      </c>
      <c r="I23" s="48">
        <v>58.7</v>
      </c>
      <c r="J23" s="48">
        <v>63.1</v>
      </c>
      <c r="K23" s="48">
        <v>64.1</v>
      </c>
      <c r="L23" s="48">
        <v>63.6</v>
      </c>
      <c r="M23" s="48">
        <v>63.9</v>
      </c>
      <c r="N23" s="48">
        <v>64.8</v>
      </c>
      <c r="O23" s="48">
        <v>64.9</v>
      </c>
      <c r="P23" s="48">
        <v>66.1</v>
      </c>
      <c r="Q23" s="48">
        <v>66.4</v>
      </c>
      <c r="R23" s="48">
        <v>67.9</v>
      </c>
      <c r="S23" s="48">
        <v>68.3</v>
      </c>
      <c r="T23" s="48">
        <v>66.9</v>
      </c>
      <c r="U23" s="19">
        <v>67.9</v>
      </c>
      <c r="V23" s="19">
        <v>69.2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2.75">
      <c r="A24" s="12" t="s">
        <v>1395</v>
      </c>
      <c r="B24" s="19"/>
      <c r="C24" s="48">
        <v>60.8</v>
      </c>
      <c r="D24" s="48">
        <v>58</v>
      </c>
      <c r="E24" s="48">
        <v>54.4</v>
      </c>
      <c r="F24" s="48">
        <v>52.9</v>
      </c>
      <c r="G24" s="48">
        <v>51.9</v>
      </c>
      <c r="H24" s="48">
        <v>49.5</v>
      </c>
      <c r="I24" s="48">
        <v>47.9</v>
      </c>
      <c r="J24" s="48">
        <v>52.3</v>
      </c>
      <c r="K24" s="48">
        <v>53.8</v>
      </c>
      <c r="L24" s="48">
        <v>53.8</v>
      </c>
      <c r="M24" s="48">
        <v>55.4</v>
      </c>
      <c r="N24" s="48">
        <v>55.9</v>
      </c>
      <c r="O24" s="48">
        <v>55.9</v>
      </c>
      <c r="P24" s="48">
        <v>57.5</v>
      </c>
      <c r="Q24" s="48">
        <v>57.6</v>
      </c>
      <c r="R24" s="48">
        <v>59.1</v>
      </c>
      <c r="S24" s="48">
        <v>58.5</v>
      </c>
      <c r="T24" s="48">
        <v>57.8</v>
      </c>
      <c r="U24" s="28">
        <v>58</v>
      </c>
      <c r="V24" s="28">
        <v>59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38.25">
      <c r="A25" s="9" t="s">
        <v>758</v>
      </c>
      <c r="B25" s="19"/>
      <c r="C25" s="48">
        <v>80.3</v>
      </c>
      <c r="D25" s="48">
        <v>77.8</v>
      </c>
      <c r="E25" s="48">
        <v>74.1</v>
      </c>
      <c r="F25" s="48">
        <v>72.4</v>
      </c>
      <c r="G25" s="48">
        <v>71.2</v>
      </c>
      <c r="H25" s="48">
        <v>67.8</v>
      </c>
      <c r="I25" s="48">
        <v>65.6</v>
      </c>
      <c r="J25" s="48">
        <v>68.8</v>
      </c>
      <c r="K25" s="48">
        <v>70.4</v>
      </c>
      <c r="L25" s="48">
        <v>70.1</v>
      </c>
      <c r="M25" s="48">
        <v>70.5</v>
      </c>
      <c r="N25" s="48">
        <v>70.8</v>
      </c>
      <c r="O25" s="48">
        <v>70.4</v>
      </c>
      <c r="P25" s="48">
        <v>71.3</v>
      </c>
      <c r="Q25" s="48">
        <v>71.4</v>
      </c>
      <c r="R25" s="48">
        <v>72.8</v>
      </c>
      <c r="S25" s="48">
        <v>73</v>
      </c>
      <c r="T25" s="48">
        <v>71.6</v>
      </c>
      <c r="U25" s="28">
        <v>72.5</v>
      </c>
      <c r="V25" s="19">
        <v>73.7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2.75">
      <c r="A26" s="12" t="s">
        <v>1394</v>
      </c>
      <c r="B26" s="19"/>
      <c r="C26" s="48">
        <v>82.7</v>
      </c>
      <c r="D26" s="48">
        <v>80.3</v>
      </c>
      <c r="E26" s="48">
        <v>76.6</v>
      </c>
      <c r="F26" s="48">
        <v>74.7</v>
      </c>
      <c r="G26" s="48">
        <v>73.3</v>
      </c>
      <c r="H26" s="48">
        <v>69.9</v>
      </c>
      <c r="I26" s="48">
        <v>67.6</v>
      </c>
      <c r="J26" s="48">
        <v>71.3</v>
      </c>
      <c r="K26" s="48">
        <v>72.7</v>
      </c>
      <c r="L26" s="48">
        <v>72.5</v>
      </c>
      <c r="M26" s="48">
        <v>72.4</v>
      </c>
      <c r="N26" s="48">
        <v>73.1</v>
      </c>
      <c r="O26" s="48">
        <v>72.6</v>
      </c>
      <c r="P26" s="48">
        <v>73.3</v>
      </c>
      <c r="Q26" s="48">
        <v>73.2</v>
      </c>
      <c r="R26" s="48">
        <v>74.7</v>
      </c>
      <c r="S26" s="48">
        <v>75.2</v>
      </c>
      <c r="T26" s="48">
        <v>73.7</v>
      </c>
      <c r="U26" s="28">
        <v>74.9</v>
      </c>
      <c r="V26" s="19">
        <v>76.1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2.75">
      <c r="A27" s="12" t="s">
        <v>1395</v>
      </c>
      <c r="B27" s="19"/>
      <c r="C27" s="48">
        <v>77.8</v>
      </c>
      <c r="D27" s="48">
        <v>75</v>
      </c>
      <c r="E27" s="48">
        <v>71.4</v>
      </c>
      <c r="F27" s="48">
        <v>70</v>
      </c>
      <c r="G27" s="48">
        <v>69</v>
      </c>
      <c r="H27" s="48">
        <v>65.5</v>
      </c>
      <c r="I27" s="48">
        <v>63.3</v>
      </c>
      <c r="J27" s="48">
        <v>66.2</v>
      </c>
      <c r="K27" s="48">
        <v>68.1</v>
      </c>
      <c r="L27" s="48">
        <v>67.6</v>
      </c>
      <c r="M27" s="48">
        <v>68.6</v>
      </c>
      <c r="N27" s="48">
        <v>68.5</v>
      </c>
      <c r="O27" s="48">
        <v>68.1</v>
      </c>
      <c r="P27" s="48">
        <v>69.3</v>
      </c>
      <c r="Q27" s="48">
        <v>69.6</v>
      </c>
      <c r="R27" s="48">
        <v>70.8</v>
      </c>
      <c r="S27" s="48">
        <v>70.6</v>
      </c>
      <c r="T27" s="48">
        <v>69.5</v>
      </c>
      <c r="U27" s="28">
        <v>70</v>
      </c>
      <c r="V27" s="28">
        <v>71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25.5">
      <c r="A28" s="9" t="s">
        <v>759</v>
      </c>
      <c r="B28" s="19"/>
      <c r="C28" s="48">
        <v>5.2</v>
      </c>
      <c r="D28" s="48">
        <v>5.9</v>
      </c>
      <c r="E28" s="48">
        <v>8.1</v>
      </c>
      <c r="F28" s="48">
        <v>9.4</v>
      </c>
      <c r="G28" s="48">
        <v>9.7</v>
      </c>
      <c r="H28" s="48">
        <v>11.8</v>
      </c>
      <c r="I28" s="48">
        <v>13.3</v>
      </c>
      <c r="J28" s="48">
        <v>12.6</v>
      </c>
      <c r="K28" s="48">
        <v>9.8</v>
      </c>
      <c r="L28" s="48">
        <v>8.8</v>
      </c>
      <c r="M28" s="48">
        <v>8.5</v>
      </c>
      <c r="N28" s="48">
        <v>7.8</v>
      </c>
      <c r="O28" s="48">
        <v>7.9</v>
      </c>
      <c r="P28" s="48">
        <v>7.1</v>
      </c>
      <c r="Q28" s="48">
        <v>6.7</v>
      </c>
      <c r="R28" s="48">
        <v>5.7</v>
      </c>
      <c r="S28" s="48">
        <v>7</v>
      </c>
      <c r="T28" s="48">
        <v>8.4</v>
      </c>
      <c r="U28" s="28">
        <v>7.5</v>
      </c>
      <c r="V28" s="19">
        <v>6.6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2.75">
      <c r="A29" s="12" t="s">
        <v>1394</v>
      </c>
      <c r="B29" s="19"/>
      <c r="C29" s="48">
        <v>5.2</v>
      </c>
      <c r="D29" s="48">
        <v>5.9</v>
      </c>
      <c r="E29" s="48">
        <v>8.3</v>
      </c>
      <c r="F29" s="48">
        <v>9.7</v>
      </c>
      <c r="G29" s="48">
        <v>10</v>
      </c>
      <c r="H29" s="48">
        <v>12.1</v>
      </c>
      <c r="I29" s="48">
        <v>13.5</v>
      </c>
      <c r="J29" s="48">
        <v>12.5</v>
      </c>
      <c r="K29" s="48">
        <v>10</v>
      </c>
      <c r="L29" s="48">
        <v>9.2</v>
      </c>
      <c r="M29" s="48">
        <v>8.9</v>
      </c>
      <c r="N29" s="48">
        <v>8.1</v>
      </c>
      <c r="O29" s="48">
        <v>7.8</v>
      </c>
      <c r="P29" s="48">
        <v>7.5</v>
      </c>
      <c r="Q29" s="48">
        <v>7</v>
      </c>
      <c r="R29" s="48">
        <v>6</v>
      </c>
      <c r="S29" s="48">
        <v>7.5</v>
      </c>
      <c r="T29" s="48">
        <v>9</v>
      </c>
      <c r="U29" s="28">
        <v>8</v>
      </c>
      <c r="V29" s="28">
        <v>7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2.75">
      <c r="A30" s="12" t="s">
        <v>1395</v>
      </c>
      <c r="B30" s="19"/>
      <c r="C30" s="48">
        <v>5.2</v>
      </c>
      <c r="D30" s="48">
        <v>5.8</v>
      </c>
      <c r="E30" s="48">
        <v>7.9</v>
      </c>
      <c r="F30" s="48">
        <v>9.2</v>
      </c>
      <c r="G30" s="48">
        <v>9.3</v>
      </c>
      <c r="H30" s="48">
        <v>11.5</v>
      </c>
      <c r="I30" s="48">
        <v>13</v>
      </c>
      <c r="J30" s="48">
        <v>12.6</v>
      </c>
      <c r="K30" s="48">
        <v>9.5</v>
      </c>
      <c r="L30" s="48">
        <v>8.4</v>
      </c>
      <c r="M30" s="48">
        <v>8.1</v>
      </c>
      <c r="N30" s="48">
        <v>7.5</v>
      </c>
      <c r="O30" s="48">
        <v>8</v>
      </c>
      <c r="P30" s="48">
        <v>6.6</v>
      </c>
      <c r="Q30" s="48">
        <v>6.5</v>
      </c>
      <c r="R30" s="48">
        <v>5.3</v>
      </c>
      <c r="S30" s="48">
        <v>6.4</v>
      </c>
      <c r="T30" s="48">
        <v>7.8</v>
      </c>
      <c r="U30" s="28">
        <v>6.9</v>
      </c>
      <c r="V30" s="19">
        <v>6.2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27.75" customHeight="1">
      <c r="A31" s="9" t="s">
        <v>762</v>
      </c>
      <c r="B31" s="19"/>
      <c r="C31" s="48">
        <v>5.1</v>
      </c>
      <c r="D31" s="48">
        <v>5.9</v>
      </c>
      <c r="E31" s="48">
        <v>8.3</v>
      </c>
      <c r="F31" s="48">
        <v>9.6</v>
      </c>
      <c r="G31" s="48">
        <v>9.8</v>
      </c>
      <c r="H31" s="48">
        <v>12</v>
      </c>
      <c r="I31" s="48">
        <v>13.5</v>
      </c>
      <c r="J31" s="48">
        <v>12.9</v>
      </c>
      <c r="K31" s="48">
        <v>10</v>
      </c>
      <c r="L31" s="48">
        <v>9</v>
      </c>
      <c r="M31" s="48">
        <v>8.7</v>
      </c>
      <c r="N31" s="48">
        <v>8</v>
      </c>
      <c r="O31" s="48">
        <v>8.1</v>
      </c>
      <c r="P31" s="48">
        <v>7.3</v>
      </c>
      <c r="Q31" s="48">
        <v>7</v>
      </c>
      <c r="R31" s="48">
        <v>5.9</v>
      </c>
      <c r="S31" s="48">
        <v>7.1</v>
      </c>
      <c r="T31" s="48">
        <v>8.7</v>
      </c>
      <c r="U31" s="28">
        <v>7.7</v>
      </c>
      <c r="V31" s="19">
        <v>6.9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2.75">
      <c r="A32" s="12" t="s">
        <v>1394</v>
      </c>
      <c r="B32" s="19"/>
      <c r="C32" s="48">
        <v>5.1</v>
      </c>
      <c r="D32" s="48">
        <v>5.9</v>
      </c>
      <c r="E32" s="48">
        <v>8.4</v>
      </c>
      <c r="F32" s="48">
        <v>9.8</v>
      </c>
      <c r="G32" s="48">
        <v>10.1</v>
      </c>
      <c r="H32" s="48">
        <v>12.3</v>
      </c>
      <c r="I32" s="48">
        <v>13.7</v>
      </c>
      <c r="J32" s="48">
        <v>12.8</v>
      </c>
      <c r="K32" s="48">
        <v>10.2</v>
      </c>
      <c r="L32" s="48">
        <v>9.3</v>
      </c>
      <c r="M32" s="48">
        <v>9</v>
      </c>
      <c r="N32" s="48">
        <v>8.2</v>
      </c>
      <c r="O32" s="48">
        <v>7.9</v>
      </c>
      <c r="P32" s="48">
        <v>7.6</v>
      </c>
      <c r="Q32" s="48">
        <v>7.1</v>
      </c>
      <c r="R32" s="48">
        <v>6.1</v>
      </c>
      <c r="S32" s="48">
        <v>7.5</v>
      </c>
      <c r="T32" s="48">
        <v>9.2</v>
      </c>
      <c r="U32" s="28">
        <v>8.1</v>
      </c>
      <c r="V32" s="19">
        <v>7.2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2.75">
      <c r="A33" s="12" t="s">
        <v>1395</v>
      </c>
      <c r="B33" s="19"/>
      <c r="C33" s="48">
        <v>5.1</v>
      </c>
      <c r="D33" s="48">
        <v>5.9</v>
      </c>
      <c r="E33" s="48">
        <v>8.1</v>
      </c>
      <c r="F33" s="48">
        <v>9.4</v>
      </c>
      <c r="G33" s="48">
        <v>9.6</v>
      </c>
      <c r="H33" s="48">
        <v>11.8</v>
      </c>
      <c r="I33" s="48">
        <v>13.3</v>
      </c>
      <c r="J33" s="48">
        <v>13</v>
      </c>
      <c r="K33" s="48">
        <v>9.7</v>
      </c>
      <c r="L33" s="48">
        <v>8.6</v>
      </c>
      <c r="M33" s="48">
        <v>8.3</v>
      </c>
      <c r="N33" s="48">
        <v>7.8</v>
      </c>
      <c r="O33" s="48">
        <v>8.3</v>
      </c>
      <c r="P33" s="48">
        <v>6.9</v>
      </c>
      <c r="Q33" s="48">
        <v>6.8</v>
      </c>
      <c r="R33" s="48">
        <v>5.7</v>
      </c>
      <c r="S33" s="48">
        <v>6.7</v>
      </c>
      <c r="T33" s="48">
        <v>8.2</v>
      </c>
      <c r="U33" s="28">
        <v>7.3</v>
      </c>
      <c r="V33" s="19">
        <v>6.5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25.5">
      <c r="A34" s="9" t="s">
        <v>421</v>
      </c>
      <c r="B34" s="19"/>
      <c r="C34" s="19">
        <v>0.8</v>
      </c>
      <c r="D34" s="19">
        <v>1.2</v>
      </c>
      <c r="E34" s="19">
        <v>2.3</v>
      </c>
      <c r="F34" s="48">
        <v>3.2</v>
      </c>
      <c r="G34" s="48">
        <v>3.6</v>
      </c>
      <c r="H34" s="48">
        <v>2.9</v>
      </c>
      <c r="I34" s="48">
        <v>2.9</v>
      </c>
      <c r="J34" s="48">
        <v>1.7</v>
      </c>
      <c r="K34" s="48">
        <v>1.4</v>
      </c>
      <c r="L34" s="48">
        <v>1.6</v>
      </c>
      <c r="M34" s="48">
        <v>2.1</v>
      </c>
      <c r="N34" s="48">
        <v>2.3</v>
      </c>
      <c r="O34" s="48">
        <v>2.6</v>
      </c>
      <c r="P34" s="48">
        <v>2.5</v>
      </c>
      <c r="Q34" s="48">
        <v>2.3</v>
      </c>
      <c r="R34" s="48">
        <v>2.1</v>
      </c>
      <c r="S34" s="48">
        <v>2</v>
      </c>
      <c r="T34" s="43">
        <v>2.8</v>
      </c>
      <c r="U34" s="19">
        <v>2.1</v>
      </c>
      <c r="V34" s="19">
        <v>1.7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31.5" customHeight="1">
      <c r="A35" s="27" t="s">
        <v>933</v>
      </c>
      <c r="B35" s="19">
        <v>73848</v>
      </c>
      <c r="C35" s="19">
        <v>71905</v>
      </c>
      <c r="D35" s="19">
        <v>70720</v>
      </c>
      <c r="E35" s="19">
        <v>68070</v>
      </c>
      <c r="F35" s="19">
        <v>66330</v>
      </c>
      <c r="G35" s="53">
        <v>65748</v>
      </c>
      <c r="H35" s="50">
        <v>64574</v>
      </c>
      <c r="I35" s="53">
        <v>63683</v>
      </c>
      <c r="J35" s="53">
        <v>64114</v>
      </c>
      <c r="K35" s="53">
        <v>64517</v>
      </c>
      <c r="L35" s="53">
        <v>64980</v>
      </c>
      <c r="M35" s="53">
        <v>65574</v>
      </c>
      <c r="N35" s="53">
        <v>65979</v>
      </c>
      <c r="O35" s="53">
        <v>66407</v>
      </c>
      <c r="P35" s="53">
        <v>66792</v>
      </c>
      <c r="Q35" s="53">
        <v>67174</v>
      </c>
      <c r="R35" s="53">
        <v>68019</v>
      </c>
      <c r="S35" s="53">
        <v>68474</v>
      </c>
      <c r="T35" s="53">
        <v>67463</v>
      </c>
      <c r="U35" s="16">
        <v>67577</v>
      </c>
      <c r="V35" s="19">
        <v>67727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2.75" customHeight="1">
      <c r="A36" s="27" t="s">
        <v>763</v>
      </c>
      <c r="B36" s="19"/>
      <c r="C36" s="19"/>
      <c r="D36" s="19"/>
      <c r="E36" s="19"/>
      <c r="F36" s="19"/>
      <c r="G36" s="53"/>
      <c r="H36" s="19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16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4.25" customHeight="1">
      <c r="A37" s="54" t="s">
        <v>764</v>
      </c>
      <c r="B37" s="19"/>
      <c r="C37" s="19"/>
      <c r="D37" s="19"/>
      <c r="E37" s="19"/>
      <c r="F37" s="19"/>
      <c r="G37" s="19"/>
      <c r="H37" s="19"/>
      <c r="I37" s="53">
        <v>9101</v>
      </c>
      <c r="J37" s="53">
        <v>9088</v>
      </c>
      <c r="K37" s="53">
        <v>8996</v>
      </c>
      <c r="L37" s="53">
        <v>8509</v>
      </c>
      <c r="M37" s="53">
        <v>8229</v>
      </c>
      <c r="N37" s="53">
        <v>7796</v>
      </c>
      <c r="O37" s="53">
        <v>7430</v>
      </c>
      <c r="P37" s="53">
        <v>7381</v>
      </c>
      <c r="Q37" s="53">
        <v>7141</v>
      </c>
      <c r="R37" s="53">
        <v>6925</v>
      </c>
      <c r="S37" s="53">
        <v>6675</v>
      </c>
      <c r="T37" s="53">
        <v>6733</v>
      </c>
      <c r="U37" s="16">
        <v>6656</v>
      </c>
      <c r="V37" s="19">
        <v>6583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2.75">
      <c r="A38" s="54" t="s">
        <v>765</v>
      </c>
      <c r="B38" s="19"/>
      <c r="C38" s="19"/>
      <c r="D38" s="19"/>
      <c r="E38" s="19"/>
      <c r="F38" s="19"/>
      <c r="G38" s="19"/>
      <c r="H38" s="19"/>
      <c r="I38" s="53">
        <v>140</v>
      </c>
      <c r="J38" s="53">
        <v>140</v>
      </c>
      <c r="K38" s="53">
        <v>138</v>
      </c>
      <c r="L38" s="53">
        <v>134</v>
      </c>
      <c r="M38" s="53">
        <v>120</v>
      </c>
      <c r="N38" s="53">
        <v>116</v>
      </c>
      <c r="O38" s="53">
        <v>113</v>
      </c>
      <c r="P38" s="53">
        <v>138</v>
      </c>
      <c r="Q38" s="53">
        <v>146</v>
      </c>
      <c r="R38" s="53">
        <v>145</v>
      </c>
      <c r="S38" s="53">
        <v>142</v>
      </c>
      <c r="T38" s="53">
        <v>146</v>
      </c>
      <c r="U38" s="16">
        <v>143</v>
      </c>
      <c r="V38" s="19">
        <v>147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2.75">
      <c r="A39" s="54" t="s">
        <v>1859</v>
      </c>
      <c r="B39" s="19"/>
      <c r="C39" s="19"/>
      <c r="D39" s="19"/>
      <c r="E39" s="19"/>
      <c r="F39" s="19"/>
      <c r="G39" s="19"/>
      <c r="H39" s="19"/>
      <c r="I39" s="53">
        <v>1167</v>
      </c>
      <c r="J39" s="53">
        <v>1104</v>
      </c>
      <c r="K39" s="53">
        <v>1110</v>
      </c>
      <c r="L39" s="53">
        <v>1205</v>
      </c>
      <c r="M39" s="53">
        <v>1163</v>
      </c>
      <c r="N39" s="53">
        <v>1112</v>
      </c>
      <c r="O39" s="53">
        <v>1088</v>
      </c>
      <c r="P39" s="53">
        <v>1051</v>
      </c>
      <c r="Q39" s="53">
        <v>1043</v>
      </c>
      <c r="R39" s="53">
        <v>1040</v>
      </c>
      <c r="S39" s="53">
        <v>1044</v>
      </c>
      <c r="T39" s="53">
        <v>1067</v>
      </c>
      <c r="U39" s="16">
        <v>1057</v>
      </c>
      <c r="V39" s="19">
        <v>1063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2.75">
      <c r="A40" s="54" t="s">
        <v>1860</v>
      </c>
      <c r="B40" s="19"/>
      <c r="C40" s="19"/>
      <c r="D40" s="19"/>
      <c r="E40" s="19"/>
      <c r="F40" s="19"/>
      <c r="G40" s="19"/>
      <c r="H40" s="19"/>
      <c r="I40" s="53">
        <v>11946</v>
      </c>
      <c r="J40" s="53">
        <v>12040</v>
      </c>
      <c r="K40" s="53">
        <v>12297</v>
      </c>
      <c r="L40" s="53">
        <v>12202</v>
      </c>
      <c r="M40" s="53">
        <v>12082</v>
      </c>
      <c r="N40" s="53">
        <v>11932</v>
      </c>
      <c r="O40" s="53">
        <v>11787</v>
      </c>
      <c r="P40" s="53">
        <v>11506</v>
      </c>
      <c r="Q40" s="53">
        <v>11359</v>
      </c>
      <c r="R40" s="53">
        <v>11368</v>
      </c>
      <c r="S40" s="53">
        <v>11191</v>
      </c>
      <c r="T40" s="53">
        <v>10401</v>
      </c>
      <c r="U40" s="16">
        <v>10292</v>
      </c>
      <c r="V40" s="19">
        <v>10281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25.5">
      <c r="A41" s="54" t="s">
        <v>611</v>
      </c>
      <c r="B41" s="19"/>
      <c r="C41" s="19"/>
      <c r="D41" s="19"/>
      <c r="E41" s="19"/>
      <c r="F41" s="19"/>
      <c r="G41" s="19"/>
      <c r="H41" s="19"/>
      <c r="I41" s="53">
        <v>1824</v>
      </c>
      <c r="J41" s="53">
        <v>1873</v>
      </c>
      <c r="K41" s="53">
        <v>1886</v>
      </c>
      <c r="L41" s="53">
        <v>1918</v>
      </c>
      <c r="M41" s="53">
        <v>1890</v>
      </c>
      <c r="N41" s="53">
        <v>1890</v>
      </c>
      <c r="O41" s="53">
        <v>1900</v>
      </c>
      <c r="P41" s="53">
        <v>1912</v>
      </c>
      <c r="Q41" s="53">
        <v>1923</v>
      </c>
      <c r="R41" s="53">
        <v>1909</v>
      </c>
      <c r="S41" s="53">
        <v>1884</v>
      </c>
      <c r="T41" s="53">
        <v>1929</v>
      </c>
      <c r="U41" s="16">
        <v>1945</v>
      </c>
      <c r="V41" s="19">
        <v>1950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2.75">
      <c r="A42" s="54" t="s">
        <v>612</v>
      </c>
      <c r="B42" s="19"/>
      <c r="C42" s="19"/>
      <c r="D42" s="19"/>
      <c r="E42" s="19"/>
      <c r="F42" s="19"/>
      <c r="G42" s="19"/>
      <c r="H42" s="19"/>
      <c r="I42" s="53">
        <v>4439</v>
      </c>
      <c r="J42" s="53">
        <v>4407</v>
      </c>
      <c r="K42" s="53">
        <v>4325</v>
      </c>
      <c r="L42" s="53">
        <v>4385</v>
      </c>
      <c r="M42" s="53">
        <v>4458</v>
      </c>
      <c r="N42" s="53">
        <v>4555</v>
      </c>
      <c r="O42" s="53">
        <v>4743</v>
      </c>
      <c r="P42" s="53">
        <v>4916</v>
      </c>
      <c r="Q42" s="53">
        <v>5073</v>
      </c>
      <c r="R42" s="53">
        <v>5274</v>
      </c>
      <c r="S42" s="53">
        <v>5474</v>
      </c>
      <c r="T42" s="53">
        <v>5315</v>
      </c>
      <c r="U42" s="16">
        <v>5380</v>
      </c>
      <c r="V42" s="19">
        <v>5474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51">
      <c r="A43" s="54" t="s">
        <v>613</v>
      </c>
      <c r="B43" s="19"/>
      <c r="C43" s="19"/>
      <c r="D43" s="19"/>
      <c r="E43" s="19"/>
      <c r="F43" s="19"/>
      <c r="G43" s="19"/>
      <c r="H43" s="19"/>
      <c r="I43" s="53">
        <v>8447</v>
      </c>
      <c r="J43" s="53">
        <v>8680</v>
      </c>
      <c r="K43" s="53">
        <v>8806</v>
      </c>
      <c r="L43" s="53">
        <v>9524</v>
      </c>
      <c r="M43" s="53">
        <v>9893</v>
      </c>
      <c r="N43" s="53">
        <v>10462</v>
      </c>
      <c r="O43" s="53">
        <v>10843</v>
      </c>
      <c r="P43" s="53">
        <v>11088</v>
      </c>
      <c r="Q43" s="53">
        <v>11317</v>
      </c>
      <c r="R43" s="53">
        <v>11713</v>
      </c>
      <c r="S43" s="53">
        <v>12020</v>
      </c>
      <c r="T43" s="53">
        <v>11943</v>
      </c>
      <c r="U43" s="16">
        <v>12057</v>
      </c>
      <c r="V43" s="19">
        <v>12174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2.75">
      <c r="A44" s="54" t="s">
        <v>614</v>
      </c>
      <c r="B44" s="19"/>
      <c r="C44" s="19"/>
      <c r="D44" s="19"/>
      <c r="E44" s="19"/>
      <c r="F44" s="19"/>
      <c r="G44" s="19"/>
      <c r="H44" s="19"/>
      <c r="I44" s="53">
        <v>957</v>
      </c>
      <c r="J44" s="53">
        <v>944</v>
      </c>
      <c r="K44" s="53">
        <v>948</v>
      </c>
      <c r="L44" s="53">
        <v>982</v>
      </c>
      <c r="M44" s="53">
        <v>1076</v>
      </c>
      <c r="N44" s="53">
        <v>1150</v>
      </c>
      <c r="O44" s="53">
        <v>1152</v>
      </c>
      <c r="P44" s="53">
        <v>1163</v>
      </c>
      <c r="Q44" s="53">
        <v>1185</v>
      </c>
      <c r="R44" s="53">
        <v>1260</v>
      </c>
      <c r="S44" s="53">
        <v>1274</v>
      </c>
      <c r="T44" s="53">
        <v>1142</v>
      </c>
      <c r="U44" s="16">
        <v>1183</v>
      </c>
      <c r="V44" s="19">
        <v>1218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2.75">
      <c r="A45" s="54" t="s">
        <v>615</v>
      </c>
      <c r="B45" s="19"/>
      <c r="C45" s="19"/>
      <c r="D45" s="19"/>
      <c r="E45" s="19"/>
      <c r="F45" s="19"/>
      <c r="G45" s="19"/>
      <c r="H45" s="19"/>
      <c r="I45" s="53">
        <v>4954</v>
      </c>
      <c r="J45" s="53">
        <v>4991</v>
      </c>
      <c r="K45" s="53">
        <v>5056</v>
      </c>
      <c r="L45" s="53">
        <v>5113</v>
      </c>
      <c r="M45" s="53">
        <v>5115</v>
      </c>
      <c r="N45" s="53">
        <v>5205</v>
      </c>
      <c r="O45" s="53">
        <v>5293</v>
      </c>
      <c r="P45" s="53">
        <v>5369</v>
      </c>
      <c r="Q45" s="53">
        <v>5426</v>
      </c>
      <c r="R45" s="53">
        <v>5450</v>
      </c>
      <c r="S45" s="53">
        <v>5451</v>
      </c>
      <c r="T45" s="53">
        <v>5307</v>
      </c>
      <c r="U45" s="16">
        <v>5347</v>
      </c>
      <c r="V45" s="19">
        <v>5361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2.75">
      <c r="A46" s="54" t="s">
        <v>616</v>
      </c>
      <c r="B46" s="19"/>
      <c r="C46" s="19"/>
      <c r="D46" s="19"/>
      <c r="E46" s="19"/>
      <c r="F46" s="19"/>
      <c r="G46" s="19"/>
      <c r="H46" s="19"/>
      <c r="I46" s="53">
        <v>645</v>
      </c>
      <c r="J46" s="53">
        <v>651</v>
      </c>
      <c r="K46" s="53">
        <v>657</v>
      </c>
      <c r="L46" s="53">
        <v>686</v>
      </c>
      <c r="M46" s="53">
        <v>715</v>
      </c>
      <c r="N46" s="53">
        <v>771</v>
      </c>
      <c r="O46" s="53">
        <v>835</v>
      </c>
      <c r="P46" s="53">
        <v>858</v>
      </c>
      <c r="Q46" s="53">
        <v>958</v>
      </c>
      <c r="R46" s="53">
        <v>1046</v>
      </c>
      <c r="S46" s="53">
        <v>1132</v>
      </c>
      <c r="T46" s="53">
        <v>1091</v>
      </c>
      <c r="U46" s="16">
        <v>1122</v>
      </c>
      <c r="V46" s="19">
        <v>1182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28.5" customHeight="1">
      <c r="A47" s="54" t="s">
        <v>617</v>
      </c>
      <c r="B47" s="19"/>
      <c r="C47" s="19"/>
      <c r="D47" s="19"/>
      <c r="E47" s="19"/>
      <c r="F47" s="19"/>
      <c r="G47" s="19"/>
      <c r="H47" s="19"/>
      <c r="I47" s="53">
        <v>4587</v>
      </c>
      <c r="J47" s="53">
        <v>4455</v>
      </c>
      <c r="K47" s="53">
        <v>4490</v>
      </c>
      <c r="L47" s="53">
        <v>4657</v>
      </c>
      <c r="M47" s="53">
        <v>4913</v>
      </c>
      <c r="N47" s="53">
        <v>4859</v>
      </c>
      <c r="O47" s="53">
        <v>4825</v>
      </c>
      <c r="P47" s="53">
        <v>4879</v>
      </c>
      <c r="Q47" s="53">
        <v>4957</v>
      </c>
      <c r="R47" s="53">
        <v>5004</v>
      </c>
      <c r="S47" s="53">
        <v>5146</v>
      </c>
      <c r="T47" s="53">
        <v>5315</v>
      </c>
      <c r="U47" s="16">
        <v>5380</v>
      </c>
      <c r="V47" s="19">
        <v>5514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37.5" customHeight="1">
      <c r="A48" s="54" t="s">
        <v>1110</v>
      </c>
      <c r="B48" s="19"/>
      <c r="C48" s="19"/>
      <c r="D48" s="19"/>
      <c r="E48" s="19"/>
      <c r="F48" s="19"/>
      <c r="G48" s="19"/>
      <c r="H48" s="19"/>
      <c r="I48" s="53">
        <v>2938</v>
      </c>
      <c r="J48" s="53">
        <v>3039</v>
      </c>
      <c r="K48" s="53">
        <v>3098</v>
      </c>
      <c r="L48" s="53">
        <v>3086</v>
      </c>
      <c r="M48" s="53">
        <v>3140</v>
      </c>
      <c r="N48" s="53">
        <v>3266</v>
      </c>
      <c r="O48" s="53">
        <v>3447</v>
      </c>
      <c r="P48" s="53">
        <v>3458</v>
      </c>
      <c r="Q48" s="53">
        <v>3504</v>
      </c>
      <c r="R48" s="53">
        <v>3618</v>
      </c>
      <c r="S48" s="53">
        <v>3727</v>
      </c>
      <c r="T48" s="53">
        <v>3876</v>
      </c>
      <c r="U48" s="16">
        <v>3905</v>
      </c>
      <c r="V48" s="19">
        <v>3801</v>
      </c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2.75">
      <c r="A49" s="54" t="s">
        <v>447</v>
      </c>
      <c r="B49" s="19"/>
      <c r="C49" s="19"/>
      <c r="D49" s="19"/>
      <c r="E49" s="19"/>
      <c r="F49" s="19"/>
      <c r="G49" s="19"/>
      <c r="H49" s="19"/>
      <c r="I49" s="53">
        <v>6033</v>
      </c>
      <c r="J49" s="53">
        <v>6032</v>
      </c>
      <c r="K49" s="53">
        <v>5979</v>
      </c>
      <c r="L49" s="53">
        <v>5954</v>
      </c>
      <c r="M49" s="53">
        <v>6037</v>
      </c>
      <c r="N49" s="53">
        <v>6092</v>
      </c>
      <c r="O49" s="53">
        <v>6125</v>
      </c>
      <c r="P49" s="53">
        <v>6039</v>
      </c>
      <c r="Q49" s="53">
        <v>6009</v>
      </c>
      <c r="R49" s="53">
        <v>6016</v>
      </c>
      <c r="S49" s="53">
        <v>5980</v>
      </c>
      <c r="T49" s="53">
        <v>5979</v>
      </c>
      <c r="U49" s="16">
        <v>5902</v>
      </c>
      <c r="V49" s="19">
        <v>5789</v>
      </c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25.5">
      <c r="A50" s="54" t="s">
        <v>2246</v>
      </c>
      <c r="B50" s="19"/>
      <c r="C50" s="19"/>
      <c r="D50" s="19"/>
      <c r="E50" s="19"/>
      <c r="F50" s="19"/>
      <c r="G50" s="19"/>
      <c r="H50" s="19"/>
      <c r="I50" s="53">
        <v>4378</v>
      </c>
      <c r="J50" s="53">
        <v>4409</v>
      </c>
      <c r="K50" s="53">
        <v>4408</v>
      </c>
      <c r="L50" s="53">
        <v>4373</v>
      </c>
      <c r="M50" s="53">
        <v>4397</v>
      </c>
      <c r="N50" s="53">
        <v>4469</v>
      </c>
      <c r="O50" s="53">
        <v>4488</v>
      </c>
      <c r="P50" s="53">
        <v>4548</v>
      </c>
      <c r="Q50" s="53">
        <v>4574</v>
      </c>
      <c r="R50" s="53">
        <v>4644</v>
      </c>
      <c r="S50" s="53">
        <v>4666</v>
      </c>
      <c r="T50" s="53">
        <v>4638</v>
      </c>
      <c r="U50" s="16">
        <v>4621</v>
      </c>
      <c r="V50" s="19">
        <v>4604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29.25" customHeight="1">
      <c r="A51" s="54" t="s">
        <v>2247</v>
      </c>
      <c r="B51" s="19"/>
      <c r="C51" s="19"/>
      <c r="D51" s="19"/>
      <c r="E51" s="19"/>
      <c r="F51" s="19"/>
      <c r="G51" s="19"/>
      <c r="H51" s="19"/>
      <c r="I51" s="53">
        <v>2116</v>
      </c>
      <c r="J51" s="53">
        <v>2247</v>
      </c>
      <c r="K51" s="53">
        <v>2313</v>
      </c>
      <c r="L51" s="53">
        <v>2242</v>
      </c>
      <c r="M51" s="53">
        <v>2329</v>
      </c>
      <c r="N51" s="53">
        <v>2295</v>
      </c>
      <c r="O51" s="53">
        <v>2330</v>
      </c>
      <c r="P51" s="53">
        <v>2460</v>
      </c>
      <c r="Q51" s="53">
        <v>2533</v>
      </c>
      <c r="R51" s="53">
        <v>2573</v>
      </c>
      <c r="S51" s="53">
        <v>2621</v>
      </c>
      <c r="T51" s="53">
        <v>2526</v>
      </c>
      <c r="U51" s="16">
        <v>2531</v>
      </c>
      <c r="V51" s="19">
        <v>2529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29.25" customHeight="1">
      <c r="A52" s="27" t="s">
        <v>2248</v>
      </c>
      <c r="B52" s="19"/>
      <c r="C52" s="53">
        <v>47.8</v>
      </c>
      <c r="D52" s="53">
        <v>47.5</v>
      </c>
      <c r="E52" s="53">
        <v>47.4</v>
      </c>
      <c r="F52" s="53">
        <v>47.3</v>
      </c>
      <c r="G52" s="53">
        <v>47.5</v>
      </c>
      <c r="H52" s="53">
        <v>47.6</v>
      </c>
      <c r="I52" s="53">
        <v>47.6</v>
      </c>
      <c r="J52" s="48">
        <v>48</v>
      </c>
      <c r="K52" s="53">
        <v>48.3</v>
      </c>
      <c r="L52" s="53">
        <v>48.5</v>
      </c>
      <c r="M52" s="53">
        <v>49.1</v>
      </c>
      <c r="N52" s="53">
        <v>49.1</v>
      </c>
      <c r="O52" s="53">
        <v>49.1</v>
      </c>
      <c r="P52" s="53">
        <v>49.4</v>
      </c>
      <c r="Q52" s="53">
        <v>49.4</v>
      </c>
      <c r="R52" s="53">
        <v>49.6</v>
      </c>
      <c r="S52" s="53">
        <v>49.2</v>
      </c>
      <c r="T52" s="53">
        <v>49.4</v>
      </c>
      <c r="U52" s="19">
        <v>49.1</v>
      </c>
      <c r="V52" s="19">
        <v>49.1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25.5">
      <c r="A53" s="9" t="s">
        <v>2249</v>
      </c>
      <c r="B53" s="19"/>
      <c r="C53" s="53">
        <v>38.2</v>
      </c>
      <c r="D53" s="53">
        <v>38.3</v>
      </c>
      <c r="E53" s="53">
        <v>38.1</v>
      </c>
      <c r="F53" s="53">
        <v>38.2</v>
      </c>
      <c r="G53" s="53">
        <v>38.3</v>
      </c>
      <c r="H53" s="53">
        <v>38.6</v>
      </c>
      <c r="I53" s="53">
        <v>38.7</v>
      </c>
      <c r="J53" s="53">
        <v>39.2</v>
      </c>
      <c r="K53" s="53">
        <v>39.1</v>
      </c>
      <c r="L53" s="53">
        <v>39.1</v>
      </c>
      <c r="M53" s="53">
        <v>39.2</v>
      </c>
      <c r="N53" s="53">
        <v>39.4</v>
      </c>
      <c r="O53" s="53">
        <v>39.5</v>
      </c>
      <c r="P53" s="53">
        <v>39.6</v>
      </c>
      <c r="Q53" s="53">
        <v>39.7</v>
      </c>
      <c r="R53" s="53">
        <v>39.7</v>
      </c>
      <c r="S53" s="53">
        <v>39.7</v>
      </c>
      <c r="T53" s="48">
        <v>39.9</v>
      </c>
      <c r="U53" s="48">
        <v>39.9</v>
      </c>
      <c r="V53" s="28">
        <v>40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.75">
      <c r="A54" s="54" t="s">
        <v>1394</v>
      </c>
      <c r="B54" s="19"/>
      <c r="C54" s="53">
        <v>38.2</v>
      </c>
      <c r="D54" s="53">
        <v>38.3</v>
      </c>
      <c r="E54" s="53">
        <v>38.1</v>
      </c>
      <c r="F54" s="53">
        <v>38.2</v>
      </c>
      <c r="G54" s="53">
        <v>38.3</v>
      </c>
      <c r="H54" s="53">
        <v>38.5</v>
      </c>
      <c r="I54" s="53">
        <v>38.7</v>
      </c>
      <c r="J54" s="53">
        <v>38.9</v>
      </c>
      <c r="K54" s="53">
        <v>38.9</v>
      </c>
      <c r="L54" s="53">
        <v>38.8</v>
      </c>
      <c r="M54" s="53">
        <v>38.9</v>
      </c>
      <c r="N54" s="53">
        <v>39.1</v>
      </c>
      <c r="O54" s="53">
        <v>39.1</v>
      </c>
      <c r="P54" s="53">
        <v>39.1</v>
      </c>
      <c r="Q54" s="53">
        <v>39.3</v>
      </c>
      <c r="R54" s="53">
        <v>39.3</v>
      </c>
      <c r="S54" s="53">
        <v>39.3</v>
      </c>
      <c r="T54" s="53">
        <v>39.4</v>
      </c>
      <c r="U54" s="53">
        <v>39.4</v>
      </c>
      <c r="V54" s="19">
        <v>39.5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2.75">
      <c r="A55" s="54" t="s">
        <v>1395</v>
      </c>
      <c r="B55" s="19"/>
      <c r="C55" s="53">
        <v>38.2</v>
      </c>
      <c r="D55" s="53">
        <v>38.3</v>
      </c>
      <c r="E55" s="53">
        <v>38.1</v>
      </c>
      <c r="F55" s="53">
        <v>38.2</v>
      </c>
      <c r="G55" s="53">
        <v>38.2</v>
      </c>
      <c r="H55" s="53">
        <v>38.6</v>
      </c>
      <c r="I55" s="53">
        <v>38.7</v>
      </c>
      <c r="J55" s="53">
        <v>39.5</v>
      </c>
      <c r="K55" s="53">
        <v>39.3</v>
      </c>
      <c r="L55" s="53">
        <v>39.5</v>
      </c>
      <c r="M55" s="53">
        <v>39.6</v>
      </c>
      <c r="N55" s="53">
        <v>39.8</v>
      </c>
      <c r="O55" s="48">
        <v>39.9</v>
      </c>
      <c r="P55" s="48">
        <v>40</v>
      </c>
      <c r="Q55" s="48">
        <v>40</v>
      </c>
      <c r="R55" s="53">
        <v>40.2</v>
      </c>
      <c r="S55" s="53">
        <v>40.1</v>
      </c>
      <c r="T55" s="53">
        <v>40.4</v>
      </c>
      <c r="U55" s="53">
        <v>40.4</v>
      </c>
      <c r="V55" s="19">
        <v>40.5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5.75" customHeight="1">
      <c r="A56" s="9" t="s">
        <v>2077</v>
      </c>
      <c r="B56" s="19"/>
      <c r="C56" s="53">
        <v>32.7</v>
      </c>
      <c r="D56" s="53">
        <v>32.5</v>
      </c>
      <c r="E56" s="53">
        <v>33.3</v>
      </c>
      <c r="F56" s="53">
        <v>33.1</v>
      </c>
      <c r="G56" s="53">
        <v>33.6</v>
      </c>
      <c r="H56" s="48">
        <v>34</v>
      </c>
      <c r="I56" s="53">
        <v>34.2</v>
      </c>
      <c r="J56" s="53">
        <v>35.3</v>
      </c>
      <c r="K56" s="53">
        <v>34.8</v>
      </c>
      <c r="L56" s="53">
        <v>34.7</v>
      </c>
      <c r="M56" s="53">
        <v>34.8</v>
      </c>
      <c r="N56" s="53">
        <v>34.4</v>
      </c>
      <c r="O56" s="53">
        <v>34.9</v>
      </c>
      <c r="P56" s="53">
        <v>34.8</v>
      </c>
      <c r="Q56" s="53">
        <v>34.1</v>
      </c>
      <c r="R56" s="53">
        <v>34.6</v>
      </c>
      <c r="S56" s="53">
        <v>34.9</v>
      </c>
      <c r="T56" s="48">
        <v>35</v>
      </c>
      <c r="U56" s="19">
        <v>35.1</v>
      </c>
      <c r="V56" s="19">
        <v>35.3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2.75">
      <c r="A57" s="12" t="s">
        <v>1394</v>
      </c>
      <c r="B57" s="19"/>
      <c r="C57" s="53">
        <v>32.2</v>
      </c>
      <c r="D57" s="53">
        <v>32.4</v>
      </c>
      <c r="E57" s="53">
        <v>33.5</v>
      </c>
      <c r="F57" s="53">
        <v>33.2</v>
      </c>
      <c r="G57" s="53">
        <v>34.1</v>
      </c>
      <c r="H57" s="53">
        <v>34.2</v>
      </c>
      <c r="I57" s="53">
        <v>34.3</v>
      </c>
      <c r="J57" s="53">
        <v>35.4</v>
      </c>
      <c r="K57" s="53">
        <v>34.6</v>
      </c>
      <c r="L57" s="53">
        <v>34.5</v>
      </c>
      <c r="M57" s="53">
        <v>35.1</v>
      </c>
      <c r="N57" s="53">
        <v>34.2</v>
      </c>
      <c r="O57" s="53">
        <v>34.9</v>
      </c>
      <c r="P57" s="53">
        <v>34.5</v>
      </c>
      <c r="Q57" s="53">
        <v>34.2</v>
      </c>
      <c r="R57" s="53">
        <v>34.3</v>
      </c>
      <c r="S57" s="53">
        <v>34.5</v>
      </c>
      <c r="T57" s="48">
        <v>35.1</v>
      </c>
      <c r="U57" s="28">
        <v>35</v>
      </c>
      <c r="V57" s="19">
        <v>35.1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2.75">
      <c r="A58" s="12" t="s">
        <v>1395</v>
      </c>
      <c r="B58" s="19"/>
      <c r="C58" s="53">
        <v>33.2</v>
      </c>
      <c r="D58" s="53">
        <v>32.7</v>
      </c>
      <c r="E58" s="48">
        <v>33</v>
      </c>
      <c r="F58" s="48">
        <v>33</v>
      </c>
      <c r="G58" s="48">
        <v>33</v>
      </c>
      <c r="H58" s="53">
        <v>33.7</v>
      </c>
      <c r="I58" s="53">
        <v>34.1</v>
      </c>
      <c r="J58" s="53">
        <v>35.2</v>
      </c>
      <c r="K58" s="48">
        <v>35</v>
      </c>
      <c r="L58" s="53">
        <v>34.8</v>
      </c>
      <c r="M58" s="53">
        <v>34.5</v>
      </c>
      <c r="N58" s="53">
        <v>34.7</v>
      </c>
      <c r="O58" s="53">
        <v>34.9</v>
      </c>
      <c r="P58" s="53">
        <v>35.2</v>
      </c>
      <c r="Q58" s="53">
        <v>34.1</v>
      </c>
      <c r="R58" s="53">
        <v>34.8</v>
      </c>
      <c r="S58" s="53">
        <v>35.4</v>
      </c>
      <c r="T58" s="48">
        <v>35</v>
      </c>
      <c r="U58" s="19">
        <v>35.2</v>
      </c>
      <c r="V58" s="19">
        <v>35.4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25.5">
      <c r="A59" s="9" t="s">
        <v>2078</v>
      </c>
      <c r="B59" s="19"/>
      <c r="C59" s="48">
        <v>4.4</v>
      </c>
      <c r="D59" s="48">
        <v>4.3</v>
      </c>
      <c r="E59" s="48">
        <v>5.1</v>
      </c>
      <c r="F59" s="48">
        <v>6.2</v>
      </c>
      <c r="G59" s="48">
        <v>7</v>
      </c>
      <c r="H59" s="48">
        <v>8.8</v>
      </c>
      <c r="I59" s="48">
        <v>9.1</v>
      </c>
      <c r="J59" s="48">
        <v>9.7</v>
      </c>
      <c r="K59" s="48">
        <v>9.1</v>
      </c>
      <c r="L59" s="48">
        <v>8.2</v>
      </c>
      <c r="M59" s="48">
        <v>8.6</v>
      </c>
      <c r="N59" s="48">
        <v>8.2</v>
      </c>
      <c r="O59" s="48">
        <v>8.5</v>
      </c>
      <c r="P59" s="48">
        <v>8.4</v>
      </c>
      <c r="Q59" s="48">
        <v>8.9</v>
      </c>
      <c r="R59" s="48">
        <v>8.4</v>
      </c>
      <c r="S59" s="48">
        <v>7.7</v>
      </c>
      <c r="T59" s="53">
        <v>7.2</v>
      </c>
      <c r="U59" s="19">
        <v>7.5</v>
      </c>
      <c r="V59" s="19">
        <v>7.9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2.75">
      <c r="A60" s="12" t="s">
        <v>1394</v>
      </c>
      <c r="B60" s="19"/>
      <c r="C60" s="48">
        <v>3.9</v>
      </c>
      <c r="D60" s="48">
        <v>3.6</v>
      </c>
      <c r="E60" s="48">
        <v>4.7</v>
      </c>
      <c r="F60" s="48">
        <v>5.7</v>
      </c>
      <c r="G60" s="48">
        <v>6.6</v>
      </c>
      <c r="H60" s="48">
        <v>8.5</v>
      </c>
      <c r="I60" s="48">
        <v>8.9</v>
      </c>
      <c r="J60" s="48">
        <v>9.3</v>
      </c>
      <c r="K60" s="48">
        <v>8.6</v>
      </c>
      <c r="L60" s="48">
        <v>7.7</v>
      </c>
      <c r="M60" s="48">
        <v>8.3</v>
      </c>
      <c r="N60" s="48">
        <v>7.9</v>
      </c>
      <c r="O60" s="48">
        <v>8.1</v>
      </c>
      <c r="P60" s="48">
        <v>8</v>
      </c>
      <c r="Q60" s="48">
        <v>8.4</v>
      </c>
      <c r="R60" s="48">
        <v>8</v>
      </c>
      <c r="S60" s="48">
        <v>7.4</v>
      </c>
      <c r="T60" s="48">
        <v>7</v>
      </c>
      <c r="U60" s="19">
        <v>7.4</v>
      </c>
      <c r="V60" s="19">
        <v>7.9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2.75">
      <c r="A61" s="12" t="s">
        <v>1395</v>
      </c>
      <c r="B61" s="19"/>
      <c r="C61" s="48">
        <v>4.9</v>
      </c>
      <c r="D61" s="48">
        <v>5</v>
      </c>
      <c r="E61" s="48">
        <v>5.6</v>
      </c>
      <c r="F61" s="48">
        <v>6.7</v>
      </c>
      <c r="G61" s="48">
        <v>7.5</v>
      </c>
      <c r="H61" s="48">
        <v>9.2</v>
      </c>
      <c r="I61" s="48">
        <v>9.3</v>
      </c>
      <c r="J61" s="48">
        <v>10.1</v>
      </c>
      <c r="K61" s="48">
        <v>9.6</v>
      </c>
      <c r="L61" s="48">
        <v>8.8</v>
      </c>
      <c r="M61" s="48">
        <v>8.9</v>
      </c>
      <c r="N61" s="48">
        <v>8.5</v>
      </c>
      <c r="O61" s="48">
        <v>8.8</v>
      </c>
      <c r="P61" s="48">
        <v>8.8</v>
      </c>
      <c r="Q61" s="48">
        <v>9.4</v>
      </c>
      <c r="R61" s="48">
        <v>8.9</v>
      </c>
      <c r="S61" s="48">
        <v>8</v>
      </c>
      <c r="T61" s="53">
        <v>7.4</v>
      </c>
      <c r="U61" s="19">
        <v>7.6</v>
      </c>
      <c r="V61" s="28">
        <v>8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25.5">
      <c r="A62" s="9" t="s">
        <v>2079</v>
      </c>
      <c r="B62" s="19"/>
      <c r="C62" s="48">
        <v>724.7</v>
      </c>
      <c r="D62" s="48">
        <v>883.2</v>
      </c>
      <c r="E62" s="48">
        <v>1195.7</v>
      </c>
      <c r="F62" s="48">
        <v>2217.9</v>
      </c>
      <c r="G62" s="48">
        <v>2290.3</v>
      </c>
      <c r="H62" s="48">
        <v>2406</v>
      </c>
      <c r="I62" s="48">
        <v>2397.8</v>
      </c>
      <c r="J62" s="48">
        <v>2821.1</v>
      </c>
      <c r="K62" s="48">
        <v>3199.4</v>
      </c>
      <c r="L62" s="48">
        <v>3740.5</v>
      </c>
      <c r="M62" s="48">
        <v>3877.5</v>
      </c>
      <c r="N62" s="48">
        <v>4026.9</v>
      </c>
      <c r="O62" s="48">
        <v>4154.4</v>
      </c>
      <c r="P62" s="48">
        <v>4075.8</v>
      </c>
      <c r="Q62" s="48">
        <v>3937.1</v>
      </c>
      <c r="R62" s="48">
        <v>3961.3</v>
      </c>
      <c r="S62" s="48">
        <v>3852.8</v>
      </c>
      <c r="T62" s="53">
        <v>4723.8</v>
      </c>
      <c r="U62" s="28">
        <v>3983.5</v>
      </c>
      <c r="V62" s="19">
        <v>3396.1</v>
      </c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22.5" customHeight="1">
      <c r="A63" s="483" t="s">
        <v>932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85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256" s="4" customFormat="1" ht="17.25" customHeight="1">
      <c r="A64" s="483" t="s">
        <v>1922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494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4"/>
      <c r="BJ64" s="495"/>
      <c r="BK64" s="495"/>
      <c r="BL64" s="495"/>
      <c r="BM64" s="495"/>
      <c r="BN64" s="495"/>
      <c r="BO64" s="495"/>
      <c r="BP64" s="495"/>
      <c r="BQ64" s="495"/>
      <c r="BR64" s="495"/>
      <c r="BS64" s="495"/>
      <c r="BT64" s="495"/>
      <c r="BU64" s="495"/>
      <c r="BV64" s="495"/>
      <c r="BW64" s="495"/>
      <c r="BX64" s="495"/>
      <c r="BY64" s="495"/>
      <c r="BZ64" s="495"/>
      <c r="CA64" s="495"/>
      <c r="CB64" s="495"/>
      <c r="CC64" s="494"/>
      <c r="CD64" s="495"/>
      <c r="CE64" s="495"/>
      <c r="CF64" s="495"/>
      <c r="CG64" s="495"/>
      <c r="CH64" s="495"/>
      <c r="CI64" s="495"/>
      <c r="CJ64" s="495"/>
      <c r="CK64" s="495"/>
      <c r="CL64" s="495"/>
      <c r="CM64" s="495"/>
      <c r="CN64" s="495"/>
      <c r="CO64" s="495"/>
      <c r="CP64" s="495"/>
      <c r="CQ64" s="495"/>
      <c r="CR64" s="495"/>
      <c r="CS64" s="495"/>
      <c r="CT64" s="495"/>
      <c r="CU64" s="495"/>
      <c r="CV64" s="495"/>
      <c r="CW64" s="494"/>
      <c r="CX64" s="495"/>
      <c r="CY64" s="495"/>
      <c r="CZ64" s="495"/>
      <c r="DA64" s="495"/>
      <c r="DB64" s="495"/>
      <c r="DC64" s="495"/>
      <c r="DD64" s="495"/>
      <c r="DE64" s="495"/>
      <c r="DF64" s="495"/>
      <c r="DG64" s="495"/>
      <c r="DH64" s="495"/>
      <c r="DI64" s="495"/>
      <c r="DJ64" s="495"/>
      <c r="DK64" s="495"/>
      <c r="DL64" s="495"/>
      <c r="DM64" s="495"/>
      <c r="DN64" s="495"/>
      <c r="DO64" s="495"/>
      <c r="DP64" s="495"/>
      <c r="DQ64" s="494"/>
      <c r="DR64" s="495"/>
      <c r="DS64" s="495"/>
      <c r="DT64" s="495"/>
      <c r="DU64" s="495"/>
      <c r="DV64" s="495"/>
      <c r="DW64" s="495"/>
      <c r="DX64" s="495"/>
      <c r="DY64" s="495"/>
      <c r="DZ64" s="495"/>
      <c r="EA64" s="495"/>
      <c r="EB64" s="495"/>
      <c r="EC64" s="495"/>
      <c r="ED64" s="495"/>
      <c r="EE64" s="495"/>
      <c r="EF64" s="495"/>
      <c r="EG64" s="495"/>
      <c r="EH64" s="495"/>
      <c r="EI64" s="495"/>
      <c r="EJ64" s="495"/>
      <c r="EK64" s="494"/>
      <c r="EL64" s="495"/>
      <c r="EM64" s="495"/>
      <c r="EN64" s="495"/>
      <c r="EO64" s="495"/>
      <c r="EP64" s="495"/>
      <c r="EQ64" s="495"/>
      <c r="ER64" s="495"/>
      <c r="ES64" s="495"/>
      <c r="ET64" s="495"/>
      <c r="EU64" s="495"/>
      <c r="EV64" s="495"/>
      <c r="EW64" s="495"/>
      <c r="EX64" s="495"/>
      <c r="EY64" s="495"/>
      <c r="EZ64" s="495"/>
      <c r="FA64" s="495"/>
      <c r="FB64" s="495"/>
      <c r="FC64" s="495"/>
      <c r="FD64" s="495"/>
      <c r="FE64" s="494"/>
      <c r="FF64" s="495"/>
      <c r="FG64" s="495"/>
      <c r="FH64" s="495"/>
      <c r="FI64" s="495"/>
      <c r="FJ64" s="495"/>
      <c r="FK64" s="495"/>
      <c r="FL64" s="495"/>
      <c r="FM64" s="495"/>
      <c r="FN64" s="495"/>
      <c r="FO64" s="495"/>
      <c r="FP64" s="495"/>
      <c r="FQ64" s="495"/>
      <c r="FR64" s="495"/>
      <c r="FS64" s="495"/>
      <c r="FT64" s="495"/>
      <c r="FU64" s="495"/>
      <c r="FV64" s="495"/>
      <c r="FW64" s="495"/>
      <c r="FX64" s="495"/>
      <c r="FY64" s="494"/>
      <c r="FZ64" s="495"/>
      <c r="GA64" s="495"/>
      <c r="GB64" s="495"/>
      <c r="GC64" s="495"/>
      <c r="GD64" s="495"/>
      <c r="GE64" s="495"/>
      <c r="GF64" s="495"/>
      <c r="GG64" s="495"/>
      <c r="GH64" s="495"/>
      <c r="GI64" s="495"/>
      <c r="GJ64" s="495"/>
      <c r="GK64" s="495"/>
      <c r="GL64" s="495"/>
      <c r="GM64" s="495"/>
      <c r="GN64" s="495"/>
      <c r="GO64" s="495"/>
      <c r="GP64" s="495"/>
      <c r="GQ64" s="495"/>
      <c r="GR64" s="495"/>
      <c r="GS64" s="494"/>
      <c r="GT64" s="495"/>
      <c r="GU64" s="495"/>
      <c r="GV64" s="495"/>
      <c r="GW64" s="495"/>
      <c r="GX64" s="495"/>
      <c r="GY64" s="495"/>
      <c r="GZ64" s="495"/>
      <c r="HA64" s="495"/>
      <c r="HB64" s="495"/>
      <c r="HC64" s="495"/>
      <c r="HD64" s="495"/>
      <c r="HE64" s="495"/>
      <c r="HF64" s="495"/>
      <c r="HG64" s="495"/>
      <c r="HH64" s="495"/>
      <c r="HI64" s="495"/>
      <c r="HJ64" s="495"/>
      <c r="HK64" s="495"/>
      <c r="HL64" s="495"/>
      <c r="HM64" s="494"/>
      <c r="HN64" s="495"/>
      <c r="HO64" s="495"/>
      <c r="HP64" s="495"/>
      <c r="HQ64" s="495"/>
      <c r="HR64" s="495"/>
      <c r="HS64" s="495"/>
      <c r="HT64" s="495"/>
      <c r="HU64" s="495"/>
      <c r="HV64" s="495"/>
      <c r="HW64" s="495"/>
      <c r="HX64" s="495"/>
      <c r="HY64" s="495"/>
      <c r="HZ64" s="495"/>
      <c r="IA64" s="495"/>
      <c r="IB64" s="495"/>
      <c r="IC64" s="495"/>
      <c r="ID64" s="495"/>
      <c r="IE64" s="495"/>
      <c r="IF64" s="495"/>
      <c r="IG64" s="494"/>
      <c r="IH64" s="495"/>
      <c r="II64" s="495"/>
      <c r="IJ64" s="495"/>
      <c r="IK64" s="495"/>
      <c r="IL64" s="495"/>
      <c r="IM64" s="495"/>
      <c r="IN64" s="495"/>
      <c r="IO64" s="495"/>
      <c r="IP64" s="495"/>
      <c r="IQ64" s="495"/>
      <c r="IR64" s="495"/>
      <c r="IS64" s="495"/>
      <c r="IT64" s="495"/>
      <c r="IU64" s="495"/>
      <c r="IV64" s="495"/>
    </row>
    <row r="65" spans="1:40" ht="15.75">
      <c r="A65" s="5" t="s">
        <v>934</v>
      </c>
      <c r="B65" s="330"/>
      <c r="C65" s="330"/>
      <c r="D65" s="330"/>
      <c r="E65" s="330"/>
      <c r="F65" s="330"/>
      <c r="G65" s="331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2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38.25">
      <c r="A66" s="55" t="s">
        <v>2080</v>
      </c>
      <c r="B66" s="6"/>
      <c r="C66" s="56">
        <v>13495.6</v>
      </c>
      <c r="D66" s="56">
        <v>11963.1</v>
      </c>
      <c r="E66" s="56">
        <v>11079.3</v>
      </c>
      <c r="F66" s="56">
        <v>11480.1</v>
      </c>
      <c r="G66" s="60">
        <v>8981.6</v>
      </c>
      <c r="H66" s="56">
        <v>8981.4</v>
      </c>
      <c r="I66" s="61">
        <v>8984</v>
      </c>
      <c r="J66" s="56">
        <v>10128.3</v>
      </c>
      <c r="K66" s="56">
        <v>11235.9</v>
      </c>
      <c r="L66" s="56">
        <v>11953.5</v>
      </c>
      <c r="M66" s="56">
        <v>12041.5</v>
      </c>
      <c r="N66" s="56">
        <v>11534.9</v>
      </c>
      <c r="O66" s="56">
        <v>11343.2</v>
      </c>
      <c r="P66" s="56">
        <v>11214.8</v>
      </c>
      <c r="Q66" s="56">
        <v>11644.7</v>
      </c>
      <c r="R66" s="56">
        <v>11923.5</v>
      </c>
      <c r="S66" s="56">
        <v>11380.1</v>
      </c>
      <c r="T66" s="56">
        <v>9378.1</v>
      </c>
      <c r="U66" s="56">
        <v>9486.8</v>
      </c>
      <c r="V66" s="19">
        <v>9810.8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38.25">
      <c r="A67" s="55" t="s">
        <v>2081</v>
      </c>
      <c r="B67" s="6"/>
      <c r="C67" s="56">
        <v>15882.4</v>
      </c>
      <c r="D67" s="61">
        <v>14284</v>
      </c>
      <c r="E67" s="56">
        <v>14597.2</v>
      </c>
      <c r="F67" s="56">
        <v>13069.3</v>
      </c>
      <c r="G67" s="60">
        <v>11371.6</v>
      </c>
      <c r="H67" s="56">
        <v>11016.7</v>
      </c>
      <c r="I67" s="56">
        <v>10649.8</v>
      </c>
      <c r="J67" s="56">
        <v>10273.8</v>
      </c>
      <c r="K67" s="56">
        <v>11616.2</v>
      </c>
      <c r="L67" s="56">
        <v>12373.7</v>
      </c>
      <c r="M67" s="56">
        <v>12407.8</v>
      </c>
      <c r="N67" s="56">
        <v>12358.1</v>
      </c>
      <c r="O67" s="56">
        <v>12129.6</v>
      </c>
      <c r="P67" s="61">
        <v>11935</v>
      </c>
      <c r="Q67" s="56">
        <v>11797.7</v>
      </c>
      <c r="R67" s="56">
        <v>12033.8</v>
      </c>
      <c r="S67" s="56">
        <v>12209.4</v>
      </c>
      <c r="T67" s="56">
        <v>10900.7</v>
      </c>
      <c r="U67" s="56">
        <v>9844.5</v>
      </c>
      <c r="V67" s="19">
        <v>10018.2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25.5">
      <c r="A68" s="9" t="s">
        <v>2082</v>
      </c>
      <c r="B68" s="19">
        <v>1755</v>
      </c>
      <c r="C68" s="19">
        <v>6273</v>
      </c>
      <c r="D68" s="19">
        <v>264</v>
      </c>
      <c r="E68" s="19">
        <v>514</v>
      </c>
      <c r="F68" s="19">
        <v>8856</v>
      </c>
      <c r="G68" s="19">
        <v>8278</v>
      </c>
      <c r="H68" s="19">
        <v>17007</v>
      </c>
      <c r="I68" s="19">
        <v>11162</v>
      </c>
      <c r="J68" s="19">
        <v>7285</v>
      </c>
      <c r="K68" s="19">
        <v>817</v>
      </c>
      <c r="L68" s="19">
        <v>291</v>
      </c>
      <c r="M68" s="19">
        <v>80</v>
      </c>
      <c r="N68" s="19">
        <v>67</v>
      </c>
      <c r="O68" s="19">
        <v>5933</v>
      </c>
      <c r="P68" s="19">
        <v>2575</v>
      </c>
      <c r="Q68" s="19">
        <v>8</v>
      </c>
      <c r="R68" s="19">
        <v>7</v>
      </c>
      <c r="S68" s="19">
        <v>4</v>
      </c>
      <c r="T68" s="53">
        <v>1</v>
      </c>
      <c r="U68" s="43" t="s">
        <v>834</v>
      </c>
      <c r="V68" s="45">
        <v>2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30" customHeight="1">
      <c r="A69" s="9" t="s">
        <v>2083</v>
      </c>
      <c r="B69" s="19">
        <v>237.7</v>
      </c>
      <c r="C69" s="48">
        <v>357.6</v>
      </c>
      <c r="D69" s="48">
        <v>120.2</v>
      </c>
      <c r="E69" s="48">
        <v>155.3</v>
      </c>
      <c r="F69" s="48">
        <v>489.4</v>
      </c>
      <c r="G69" s="48">
        <v>663.9</v>
      </c>
      <c r="H69" s="48">
        <v>887.3</v>
      </c>
      <c r="I69" s="48">
        <v>530.8</v>
      </c>
      <c r="J69" s="48">
        <v>238.4</v>
      </c>
      <c r="K69" s="48">
        <v>30.9</v>
      </c>
      <c r="L69" s="48">
        <v>13</v>
      </c>
      <c r="M69" s="48">
        <v>3.9</v>
      </c>
      <c r="N69" s="48">
        <v>5.7</v>
      </c>
      <c r="O69" s="48">
        <v>195.5</v>
      </c>
      <c r="P69" s="48">
        <v>84.6</v>
      </c>
      <c r="Q69" s="48">
        <v>1.2</v>
      </c>
      <c r="R69" s="48">
        <v>2.9</v>
      </c>
      <c r="S69" s="48">
        <v>1.9</v>
      </c>
      <c r="T69" s="53">
        <v>0.01</v>
      </c>
      <c r="U69" s="43" t="s">
        <v>834</v>
      </c>
      <c r="V69" s="45">
        <v>0.5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41.25" customHeight="1">
      <c r="A70" s="9" t="s">
        <v>2211</v>
      </c>
      <c r="B70" s="52">
        <v>1318.6</v>
      </c>
      <c r="C70" s="50">
        <v>301.8</v>
      </c>
      <c r="D70" s="50">
        <v>897</v>
      </c>
      <c r="E70" s="50">
        <v>1469.1</v>
      </c>
      <c r="F70" s="50">
        <v>154.4</v>
      </c>
      <c r="G70" s="50">
        <v>484.3</v>
      </c>
      <c r="H70" s="50">
        <v>352.8</v>
      </c>
      <c r="I70" s="50">
        <v>258.2</v>
      </c>
      <c r="J70" s="50">
        <v>250.8</v>
      </c>
      <c r="K70" s="50">
        <v>289.4</v>
      </c>
      <c r="L70" s="50">
        <v>162</v>
      </c>
      <c r="M70" s="50">
        <v>364</v>
      </c>
      <c r="N70" s="50">
        <v>439.6</v>
      </c>
      <c r="O70" s="50">
        <v>35.5</v>
      </c>
      <c r="P70" s="50">
        <v>33.4</v>
      </c>
      <c r="Q70" s="50">
        <v>1231</v>
      </c>
      <c r="R70" s="50">
        <v>2922.4</v>
      </c>
      <c r="S70" s="50">
        <v>7270.3</v>
      </c>
      <c r="T70" s="50">
        <v>110</v>
      </c>
      <c r="U70" s="43" t="s">
        <v>834</v>
      </c>
      <c r="V70" s="45">
        <v>197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28.5">
      <c r="A71" s="5" t="s">
        <v>1185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6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82.5" customHeight="1">
      <c r="A72" s="9" t="s">
        <v>2156</v>
      </c>
      <c r="B72" s="56"/>
      <c r="C72" s="56"/>
      <c r="D72" s="56">
        <v>17.5</v>
      </c>
      <c r="E72" s="56">
        <v>17.1</v>
      </c>
      <c r="F72" s="56">
        <v>16.9</v>
      </c>
      <c r="G72" s="61">
        <v>17</v>
      </c>
      <c r="H72" s="56">
        <v>17.1</v>
      </c>
      <c r="I72" s="56">
        <v>17.3</v>
      </c>
      <c r="J72" s="56">
        <v>17.5</v>
      </c>
      <c r="K72" s="56" t="s">
        <v>2212</v>
      </c>
      <c r="L72" s="56" t="s">
        <v>2213</v>
      </c>
      <c r="M72" s="56" t="s">
        <v>2214</v>
      </c>
      <c r="N72" s="56" t="s">
        <v>2215</v>
      </c>
      <c r="O72" s="56">
        <v>21.3</v>
      </c>
      <c r="P72" s="56">
        <v>22.2</v>
      </c>
      <c r="Q72" s="56">
        <v>23.4</v>
      </c>
      <c r="R72" s="56">
        <v>24.9</v>
      </c>
      <c r="S72" s="56">
        <v>26.2</v>
      </c>
      <c r="T72" s="56">
        <v>27.5</v>
      </c>
      <c r="U72" s="28">
        <v>29</v>
      </c>
      <c r="V72" s="19">
        <v>30.5</v>
      </c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2.75">
      <c r="A73" s="12" t="s">
        <v>2216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8">
        <v>33.4</v>
      </c>
      <c r="P73" s="48">
        <v>33.7</v>
      </c>
      <c r="Q73" s="48">
        <v>35</v>
      </c>
      <c r="R73" s="48">
        <v>37.9</v>
      </c>
      <c r="S73" s="48">
        <v>39.1</v>
      </c>
      <c r="T73" s="56">
        <v>40.3</v>
      </c>
      <c r="U73" s="28">
        <v>42.5</v>
      </c>
      <c r="V73" s="19">
        <v>45.3</v>
      </c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2.75">
      <c r="A74" s="12" t="s">
        <v>1860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48">
        <v>22.9</v>
      </c>
      <c r="P74" s="48">
        <v>23.4</v>
      </c>
      <c r="Q74" s="48">
        <v>24.4</v>
      </c>
      <c r="R74" s="48">
        <v>25.3</v>
      </c>
      <c r="S74" s="48">
        <v>26.8</v>
      </c>
      <c r="T74" s="48">
        <v>28.2</v>
      </c>
      <c r="U74" s="28">
        <v>29.6</v>
      </c>
      <c r="V74" s="19">
        <v>31.5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25.5">
      <c r="A75" s="12" t="s">
        <v>2217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48">
        <v>29.9</v>
      </c>
      <c r="P75" s="48">
        <v>27.9</v>
      </c>
      <c r="Q75" s="48">
        <v>28</v>
      </c>
      <c r="R75" s="48">
        <v>29.5</v>
      </c>
      <c r="S75" s="48">
        <v>30.6</v>
      </c>
      <c r="T75" s="48">
        <v>31</v>
      </c>
      <c r="U75" s="28">
        <v>32.9</v>
      </c>
      <c r="V75" s="19">
        <v>33.4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2.75">
      <c r="A76" s="12" t="s">
        <v>612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48">
        <v>10.8</v>
      </c>
      <c r="P76" s="48">
        <v>11.9</v>
      </c>
      <c r="Q76" s="48">
        <v>12.1</v>
      </c>
      <c r="R76" s="48">
        <v>14</v>
      </c>
      <c r="S76" s="48">
        <v>14.6</v>
      </c>
      <c r="T76" s="48">
        <v>16.4</v>
      </c>
      <c r="U76" s="28">
        <v>18.5</v>
      </c>
      <c r="V76" s="19">
        <v>20.2</v>
      </c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2.75">
      <c r="A77" s="12" t="s">
        <v>2218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8"/>
      <c r="N77" s="7"/>
      <c r="O77" s="48">
        <v>15.8</v>
      </c>
      <c r="P77" s="48">
        <v>18.5</v>
      </c>
      <c r="Q77" s="48">
        <v>20.8</v>
      </c>
      <c r="R77" s="48">
        <v>23.3</v>
      </c>
      <c r="S77" s="48">
        <v>24.5</v>
      </c>
      <c r="T77" s="62">
        <v>25.7</v>
      </c>
      <c r="U77" s="28">
        <v>26.5</v>
      </c>
      <c r="V77" s="19">
        <v>27.2</v>
      </c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84.75" customHeight="1">
      <c r="A78" s="9" t="s">
        <v>604</v>
      </c>
      <c r="B78" s="48"/>
      <c r="C78" s="48"/>
      <c r="D78" s="48">
        <v>7.3</v>
      </c>
      <c r="E78" s="48">
        <v>7.3</v>
      </c>
      <c r="F78" s="48">
        <v>7.4</v>
      </c>
      <c r="G78" s="48">
        <v>7.6</v>
      </c>
      <c r="H78" s="48">
        <v>7.7</v>
      </c>
      <c r="I78" s="48">
        <v>7.9</v>
      </c>
      <c r="J78" s="48">
        <v>8.1</v>
      </c>
      <c r="K78" s="48" t="s">
        <v>2219</v>
      </c>
      <c r="L78" s="48" t="s">
        <v>2220</v>
      </c>
      <c r="M78" s="48" t="s">
        <v>2221</v>
      </c>
      <c r="N78" s="48" t="s">
        <v>2222</v>
      </c>
      <c r="O78" s="48">
        <v>10.8</v>
      </c>
      <c r="P78" s="48">
        <v>11.5</v>
      </c>
      <c r="Q78" s="48">
        <v>12.4</v>
      </c>
      <c r="R78" s="48">
        <v>13.2</v>
      </c>
      <c r="S78" s="48">
        <v>14.1</v>
      </c>
      <c r="T78" s="48">
        <v>15</v>
      </c>
      <c r="U78" s="28">
        <v>15.8</v>
      </c>
      <c r="V78" s="19">
        <v>16.8</v>
      </c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ht="12.75">
      <c r="A79" s="12" t="s">
        <v>1859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48">
        <v>17.6</v>
      </c>
      <c r="P79" s="48">
        <v>18.3</v>
      </c>
      <c r="Q79" s="48">
        <v>19.8</v>
      </c>
      <c r="R79" s="48">
        <v>21.5</v>
      </c>
      <c r="S79" s="48">
        <v>22.6</v>
      </c>
      <c r="T79" s="43">
        <v>24.1</v>
      </c>
      <c r="U79" s="28">
        <v>25.1</v>
      </c>
      <c r="V79" s="28">
        <v>27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12.75">
      <c r="A80" s="12" t="s">
        <v>1860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48">
        <v>12.2</v>
      </c>
      <c r="P80" s="48">
        <v>12.7</v>
      </c>
      <c r="Q80" s="48">
        <v>13.6</v>
      </c>
      <c r="R80" s="48">
        <v>14.2</v>
      </c>
      <c r="S80" s="48">
        <v>15.2</v>
      </c>
      <c r="T80" s="43">
        <v>16.2</v>
      </c>
      <c r="U80" s="28">
        <v>17.2</v>
      </c>
      <c r="V80" s="19">
        <v>18.5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25.5">
      <c r="A81" s="12" t="s">
        <v>2217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48">
        <v>15.7</v>
      </c>
      <c r="P81" s="48">
        <v>14.1</v>
      </c>
      <c r="Q81" s="48">
        <v>14.9</v>
      </c>
      <c r="R81" s="48">
        <v>15.6</v>
      </c>
      <c r="S81" s="48">
        <v>16.4</v>
      </c>
      <c r="T81" s="43">
        <v>16.6</v>
      </c>
      <c r="U81" s="28">
        <v>17.3</v>
      </c>
      <c r="V81" s="19">
        <v>17.2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2.75">
      <c r="A82" s="12" t="s">
        <v>612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48">
        <v>3.8</v>
      </c>
      <c r="P82" s="48">
        <v>4.2</v>
      </c>
      <c r="Q82" s="48">
        <v>4.7</v>
      </c>
      <c r="R82" s="48">
        <v>5.6</v>
      </c>
      <c r="S82" s="48">
        <v>6.3</v>
      </c>
      <c r="T82" s="43">
        <v>7.1</v>
      </c>
      <c r="U82" s="28">
        <v>8.2</v>
      </c>
      <c r="V82" s="19">
        <v>9.3</v>
      </c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ht="12.75">
      <c r="A83" s="12" t="s">
        <v>2218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48">
        <v>7.4</v>
      </c>
      <c r="P83" s="48">
        <v>9</v>
      </c>
      <c r="Q83" s="48">
        <v>10.1</v>
      </c>
      <c r="R83" s="48">
        <v>11.1</v>
      </c>
      <c r="S83" s="48">
        <v>11.7</v>
      </c>
      <c r="T83" s="43">
        <v>12.6</v>
      </c>
      <c r="U83" s="28">
        <v>12.8</v>
      </c>
      <c r="V83" s="19">
        <v>13.3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ht="85.5" customHeight="1">
      <c r="A84" s="63" t="s">
        <v>1891</v>
      </c>
      <c r="B84" s="48"/>
      <c r="C84" s="48"/>
      <c r="D84" s="19">
        <v>1.7</v>
      </c>
      <c r="E84" s="19">
        <v>1.9</v>
      </c>
      <c r="F84" s="19">
        <v>1.8</v>
      </c>
      <c r="G84" s="19">
        <v>1.8</v>
      </c>
      <c r="H84" s="19">
        <v>1.8</v>
      </c>
      <c r="I84" s="19">
        <v>1.9</v>
      </c>
      <c r="J84" s="19">
        <v>1.9</v>
      </c>
      <c r="K84" s="48" t="s">
        <v>2223</v>
      </c>
      <c r="L84" s="53">
        <v>2.1</v>
      </c>
      <c r="M84" s="53">
        <v>2.2</v>
      </c>
      <c r="N84" s="53">
        <v>2.4</v>
      </c>
      <c r="O84" s="48">
        <v>2.6</v>
      </c>
      <c r="P84" s="48">
        <v>2.8</v>
      </c>
      <c r="Q84" s="48">
        <v>3.2</v>
      </c>
      <c r="R84" s="48">
        <v>3.6</v>
      </c>
      <c r="S84" s="48">
        <v>3.9</v>
      </c>
      <c r="T84" s="43">
        <v>4.3</v>
      </c>
      <c r="U84" s="19">
        <v>4.5</v>
      </c>
      <c r="V84" s="19">
        <v>4.8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2.75">
      <c r="A85" s="64" t="s">
        <v>2216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48">
        <v>7.1</v>
      </c>
      <c r="P85" s="48">
        <v>7.3</v>
      </c>
      <c r="Q85" s="48">
        <v>7.9</v>
      </c>
      <c r="R85" s="48">
        <v>8.7</v>
      </c>
      <c r="S85" s="48">
        <v>8.9</v>
      </c>
      <c r="T85" s="43">
        <v>9.3</v>
      </c>
      <c r="U85" s="19">
        <v>10.2</v>
      </c>
      <c r="V85" s="19">
        <v>11.6</v>
      </c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12.75">
      <c r="A86" s="64" t="s">
        <v>1860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48">
        <v>1.7</v>
      </c>
      <c r="P86" s="48">
        <v>1.8</v>
      </c>
      <c r="Q86" s="48">
        <v>2</v>
      </c>
      <c r="R86" s="48">
        <v>2.2</v>
      </c>
      <c r="S86" s="48">
        <v>2.4</v>
      </c>
      <c r="T86" s="43">
        <v>2.6</v>
      </c>
      <c r="U86" s="19">
        <v>2.8</v>
      </c>
      <c r="V86" s="19">
        <v>3.1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25.5">
      <c r="A87" s="64" t="s">
        <v>2217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48">
        <v>3.3</v>
      </c>
      <c r="P87" s="48">
        <v>2.8</v>
      </c>
      <c r="Q87" s="48">
        <v>3.1</v>
      </c>
      <c r="R87" s="48">
        <v>3.3</v>
      </c>
      <c r="S87" s="48">
        <v>3.3</v>
      </c>
      <c r="T87" s="43">
        <v>3.4</v>
      </c>
      <c r="U87" s="19">
        <v>3.6</v>
      </c>
      <c r="V87" s="19">
        <v>3.6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ht="12.75">
      <c r="A88" s="64" t="s">
        <v>2224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48">
        <v>1.9</v>
      </c>
      <c r="P88" s="48">
        <v>2.1</v>
      </c>
      <c r="Q88" s="48">
        <v>2.3</v>
      </c>
      <c r="R88" s="48">
        <v>2.8</v>
      </c>
      <c r="S88" s="48">
        <v>3.3</v>
      </c>
      <c r="T88" s="43">
        <v>3.9</v>
      </c>
      <c r="U88" s="19">
        <v>4.2</v>
      </c>
      <c r="V88" s="19">
        <v>4.7</v>
      </c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ht="12.75">
      <c r="A89" s="64" t="s">
        <v>2218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48">
        <v>3.2</v>
      </c>
      <c r="P89" s="48">
        <v>3.9</v>
      </c>
      <c r="Q89" s="48">
        <v>4.7</v>
      </c>
      <c r="R89" s="48">
        <v>5.4</v>
      </c>
      <c r="S89" s="48">
        <v>6.1</v>
      </c>
      <c r="T89" s="43">
        <v>6.5</v>
      </c>
      <c r="U89" s="19">
        <v>6.6</v>
      </c>
      <c r="V89" s="19">
        <v>6.8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ht="84" customHeight="1">
      <c r="A90" s="63" t="s">
        <v>961</v>
      </c>
      <c r="B90" s="48"/>
      <c r="C90" s="48"/>
      <c r="D90" s="19">
        <v>5.3</v>
      </c>
      <c r="E90" s="19">
        <v>5.2</v>
      </c>
      <c r="F90" s="19">
        <v>5.2</v>
      </c>
      <c r="G90" s="19">
        <v>5.1</v>
      </c>
      <c r="H90" s="19">
        <v>5.1</v>
      </c>
      <c r="I90" s="19">
        <v>5.2</v>
      </c>
      <c r="J90" s="19">
        <v>5.2</v>
      </c>
      <c r="K90" s="53">
        <v>5.1</v>
      </c>
      <c r="L90" s="53">
        <v>5.1</v>
      </c>
      <c r="M90" s="48" t="s">
        <v>2225</v>
      </c>
      <c r="N90" s="48" t="s">
        <v>2225</v>
      </c>
      <c r="O90" s="48">
        <v>5.2</v>
      </c>
      <c r="P90" s="48">
        <v>5.1</v>
      </c>
      <c r="Q90" s="48">
        <v>5.3</v>
      </c>
      <c r="R90" s="48">
        <v>5.3</v>
      </c>
      <c r="S90" s="48">
        <v>5.1</v>
      </c>
      <c r="T90" s="43">
        <v>5.1</v>
      </c>
      <c r="U90" s="19">
        <v>5.1</v>
      </c>
      <c r="V90" s="19">
        <v>5.4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15" customHeight="1">
      <c r="A91" s="64" t="s">
        <v>2226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48">
        <v>12.1</v>
      </c>
      <c r="P91" s="48">
        <v>11.2</v>
      </c>
      <c r="Q91" s="48">
        <v>11.7</v>
      </c>
      <c r="R91" s="48">
        <v>12.5</v>
      </c>
      <c r="S91" s="48">
        <v>12.4</v>
      </c>
      <c r="T91" s="43">
        <v>11.8</v>
      </c>
      <c r="U91" s="19">
        <v>11.3</v>
      </c>
      <c r="V91" s="19">
        <v>12.3</v>
      </c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ht="12.75">
      <c r="A92" s="64" t="s">
        <v>1860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48">
        <v>6.4</v>
      </c>
      <c r="P92" s="48">
        <v>6.4</v>
      </c>
      <c r="Q92" s="48">
        <v>6.7</v>
      </c>
      <c r="R92" s="48">
        <v>6.5</v>
      </c>
      <c r="S92" s="48">
        <v>6.3</v>
      </c>
      <c r="T92" s="43">
        <v>6.4</v>
      </c>
      <c r="U92" s="19">
        <v>6.4</v>
      </c>
      <c r="V92" s="19">
        <v>6.8</v>
      </c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ht="25.5">
      <c r="A93" s="64" t="s">
        <v>2227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48">
        <v>7</v>
      </c>
      <c r="P93" s="48">
        <v>6.3</v>
      </c>
      <c r="Q93" s="48">
        <v>6.2</v>
      </c>
      <c r="R93" s="48">
        <v>6.5</v>
      </c>
      <c r="S93" s="48">
        <v>6.1</v>
      </c>
      <c r="T93" s="43">
        <v>5.7</v>
      </c>
      <c r="U93" s="19">
        <v>5.9</v>
      </c>
      <c r="V93" s="19">
        <v>5.6</v>
      </c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2.75">
      <c r="A94" s="64" t="s">
        <v>612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48">
        <v>2.7</v>
      </c>
      <c r="P94" s="48">
        <v>3</v>
      </c>
      <c r="Q94" s="48">
        <v>2.9</v>
      </c>
      <c r="R94" s="48">
        <v>3</v>
      </c>
      <c r="S94" s="48">
        <v>2.9</v>
      </c>
      <c r="T94" s="43">
        <v>3.2</v>
      </c>
      <c r="U94" s="19">
        <v>3.3</v>
      </c>
      <c r="V94" s="19">
        <v>3.6</v>
      </c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ht="12.75">
      <c r="A95" s="64" t="s">
        <v>615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48">
        <v>1.2</v>
      </c>
      <c r="P95" s="48">
        <v>1.2</v>
      </c>
      <c r="Q95" s="48">
        <v>1.2</v>
      </c>
      <c r="R95" s="48">
        <v>1.2</v>
      </c>
      <c r="S95" s="48">
        <v>1.1</v>
      </c>
      <c r="T95" s="43">
        <v>1.2</v>
      </c>
      <c r="U95" s="19">
        <v>1.1</v>
      </c>
      <c r="V95" s="19">
        <v>1.2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ht="80.25" customHeight="1">
      <c r="A96" s="63" t="s">
        <v>2207</v>
      </c>
      <c r="B96" s="48"/>
      <c r="C96" s="48"/>
      <c r="D96" s="48">
        <v>4.8</v>
      </c>
      <c r="E96" s="48">
        <v>5.1</v>
      </c>
      <c r="F96" s="48">
        <v>4.9</v>
      </c>
      <c r="G96" s="48">
        <v>4.9</v>
      </c>
      <c r="H96" s="48">
        <v>5</v>
      </c>
      <c r="I96" s="48">
        <v>4.9</v>
      </c>
      <c r="J96" s="48">
        <v>4.8</v>
      </c>
      <c r="K96" s="48" t="s">
        <v>2225</v>
      </c>
      <c r="L96" s="48">
        <v>4.9</v>
      </c>
      <c r="M96" s="48" t="s">
        <v>2228</v>
      </c>
      <c r="N96" s="48" t="s">
        <v>2228</v>
      </c>
      <c r="O96" s="48">
        <v>4.8</v>
      </c>
      <c r="P96" s="48">
        <v>4.9</v>
      </c>
      <c r="Q96" s="48">
        <v>4.8</v>
      </c>
      <c r="R96" s="48">
        <v>4.8</v>
      </c>
      <c r="S96" s="19">
        <v>4.8</v>
      </c>
      <c r="T96" s="43">
        <v>4.9</v>
      </c>
      <c r="U96" s="28">
        <v>5</v>
      </c>
      <c r="V96" s="19">
        <v>5.2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4.25" customHeight="1">
      <c r="A97" s="64" t="s">
        <v>2226</v>
      </c>
      <c r="B97" s="26"/>
      <c r="C97" s="26"/>
      <c r="D97" s="26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48">
        <v>4.8</v>
      </c>
      <c r="P97" s="48">
        <v>4.4</v>
      </c>
      <c r="Q97" s="48">
        <v>4.2</v>
      </c>
      <c r="R97" s="48">
        <v>4.6</v>
      </c>
      <c r="S97" s="48">
        <v>4.8</v>
      </c>
      <c r="T97" s="43">
        <v>4.9</v>
      </c>
      <c r="U97" s="16">
        <v>5.1</v>
      </c>
      <c r="V97" s="19">
        <v>5.5</v>
      </c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ht="12.75">
      <c r="A98" s="64" t="s">
        <v>1860</v>
      </c>
      <c r="B98" s="26"/>
      <c r="C98" s="26"/>
      <c r="D98" s="26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48">
        <v>6.2</v>
      </c>
      <c r="P98" s="48">
        <v>6.4</v>
      </c>
      <c r="Q98" s="48">
        <v>6.4</v>
      </c>
      <c r="R98" s="48">
        <v>6.5</v>
      </c>
      <c r="S98" s="48">
        <v>6.4</v>
      </c>
      <c r="T98" s="43">
        <v>6.7</v>
      </c>
      <c r="U98" s="19">
        <v>6.7</v>
      </c>
      <c r="V98" s="28">
        <v>7</v>
      </c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25.5">
      <c r="A99" s="64" t="s">
        <v>2227</v>
      </c>
      <c r="B99" s="26"/>
      <c r="C99" s="26"/>
      <c r="D99" s="26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48">
        <v>6.4</v>
      </c>
      <c r="P99" s="48">
        <v>5.8</v>
      </c>
      <c r="Q99" s="48">
        <v>5.5</v>
      </c>
      <c r="R99" s="48">
        <v>5.4</v>
      </c>
      <c r="S99" s="48">
        <v>5.3</v>
      </c>
      <c r="T99" s="48">
        <v>5</v>
      </c>
      <c r="U99" s="19">
        <v>5.2</v>
      </c>
      <c r="V99" s="19">
        <v>5.1</v>
      </c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ht="12.75">
      <c r="A100" s="64" t="s">
        <v>612</v>
      </c>
      <c r="B100" s="26"/>
      <c r="C100" s="26"/>
      <c r="D100" s="26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48">
        <v>3.3</v>
      </c>
      <c r="P100" s="48">
        <v>3.4</v>
      </c>
      <c r="Q100" s="48">
        <v>3.2</v>
      </c>
      <c r="R100" s="48">
        <v>3.3</v>
      </c>
      <c r="S100" s="48">
        <v>3.2</v>
      </c>
      <c r="T100" s="48">
        <v>3.5</v>
      </c>
      <c r="U100" s="19">
        <v>3.7</v>
      </c>
      <c r="V100" s="19">
        <v>3.8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2.75">
      <c r="A101" s="64" t="s">
        <v>615</v>
      </c>
      <c r="B101" s="26"/>
      <c r="C101" s="26"/>
      <c r="D101" s="26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48">
        <v>2</v>
      </c>
      <c r="P101" s="48">
        <v>2</v>
      </c>
      <c r="Q101" s="48">
        <v>2</v>
      </c>
      <c r="R101" s="48">
        <v>2</v>
      </c>
      <c r="S101" s="48">
        <v>2</v>
      </c>
      <c r="T101" s="48">
        <v>2</v>
      </c>
      <c r="U101" s="19">
        <v>2.1</v>
      </c>
      <c r="V101" s="19">
        <v>2.1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ht="72.75" customHeight="1">
      <c r="A102" s="9" t="s">
        <v>2208</v>
      </c>
      <c r="B102" s="65"/>
      <c r="C102" s="65"/>
      <c r="D102" s="26">
        <v>2.6</v>
      </c>
      <c r="E102" s="19">
        <v>2.5</v>
      </c>
      <c r="F102" s="19">
        <v>2.5</v>
      </c>
      <c r="G102" s="19">
        <v>2.5</v>
      </c>
      <c r="H102" s="19">
        <v>2.5</v>
      </c>
      <c r="I102" s="19">
        <v>2.5</v>
      </c>
      <c r="J102" s="19">
        <v>2.7</v>
      </c>
      <c r="K102" s="48" t="s">
        <v>2229</v>
      </c>
      <c r="L102" s="48" t="s">
        <v>2230</v>
      </c>
      <c r="M102" s="48" t="s">
        <v>2231</v>
      </c>
      <c r="N102" s="48" t="s">
        <v>2232</v>
      </c>
      <c r="O102" s="48">
        <v>5.2</v>
      </c>
      <c r="P102" s="48">
        <v>5.9</v>
      </c>
      <c r="Q102" s="48">
        <v>6.7</v>
      </c>
      <c r="R102" s="48">
        <v>8</v>
      </c>
      <c r="S102" s="28">
        <v>9</v>
      </c>
      <c r="T102" s="43">
        <v>9.8</v>
      </c>
      <c r="U102" s="19">
        <v>10.8</v>
      </c>
      <c r="V102" s="28">
        <v>12</v>
      </c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2.75" customHeight="1">
      <c r="A103" s="64" t="s">
        <v>2226</v>
      </c>
      <c r="B103" s="26"/>
      <c r="C103" s="26"/>
      <c r="D103" s="2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48">
        <v>13.9</v>
      </c>
      <c r="P103" s="48">
        <v>14.5</v>
      </c>
      <c r="Q103" s="48">
        <v>16</v>
      </c>
      <c r="R103" s="48">
        <v>18.8</v>
      </c>
      <c r="S103" s="48">
        <v>20.2</v>
      </c>
      <c r="T103" s="43">
        <v>21.7</v>
      </c>
      <c r="U103" s="19">
        <v>22.8</v>
      </c>
      <c r="V103" s="19">
        <v>25.5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2.75">
      <c r="A104" s="64" t="s">
        <v>1860</v>
      </c>
      <c r="B104" s="26"/>
      <c r="C104" s="26"/>
      <c r="D104" s="26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48">
        <v>3.8</v>
      </c>
      <c r="P104" s="48">
        <v>4.3</v>
      </c>
      <c r="Q104" s="48">
        <v>4.8</v>
      </c>
      <c r="R104" s="48">
        <v>6.3</v>
      </c>
      <c r="S104" s="48">
        <v>7.2</v>
      </c>
      <c r="T104" s="48">
        <v>8</v>
      </c>
      <c r="U104" s="19">
        <v>9.1</v>
      </c>
      <c r="V104" s="19">
        <v>10.5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ht="25.5">
      <c r="A105" s="64" t="s">
        <v>2227</v>
      </c>
      <c r="B105" s="26"/>
      <c r="C105" s="26"/>
      <c r="D105" s="26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48">
        <v>5.5</v>
      </c>
      <c r="P105" s="48">
        <v>6.2</v>
      </c>
      <c r="Q105" s="48">
        <v>6.8</v>
      </c>
      <c r="R105" s="48">
        <v>8.1</v>
      </c>
      <c r="S105" s="48">
        <v>8.7</v>
      </c>
      <c r="T105" s="48">
        <v>9.1</v>
      </c>
      <c r="U105" s="19">
        <v>9.8</v>
      </c>
      <c r="V105" s="19">
        <v>10.7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ht="12.75">
      <c r="A106" s="64" t="s">
        <v>612</v>
      </c>
      <c r="B106" s="26"/>
      <c r="C106" s="26"/>
      <c r="D106" s="26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48">
        <v>6</v>
      </c>
      <c r="P106" s="48">
        <v>6.8</v>
      </c>
      <c r="Q106" s="48">
        <v>7.1</v>
      </c>
      <c r="R106" s="48">
        <v>8.3</v>
      </c>
      <c r="S106" s="48">
        <v>9.5</v>
      </c>
      <c r="T106" s="48">
        <v>10.1</v>
      </c>
      <c r="U106" s="19">
        <v>11.5</v>
      </c>
      <c r="V106" s="28">
        <v>13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ht="12.75">
      <c r="A107" s="64" t="s">
        <v>615</v>
      </c>
      <c r="B107" s="26"/>
      <c r="C107" s="26"/>
      <c r="D107" s="26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48">
        <v>5.2</v>
      </c>
      <c r="P107" s="48">
        <v>6.3</v>
      </c>
      <c r="Q107" s="48">
        <v>7.5</v>
      </c>
      <c r="R107" s="48">
        <v>8.6</v>
      </c>
      <c r="S107" s="48">
        <v>9.2</v>
      </c>
      <c r="T107" s="48">
        <v>10</v>
      </c>
      <c r="U107" s="19">
        <v>10.6</v>
      </c>
      <c r="V107" s="28">
        <v>11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ht="81.75" customHeight="1">
      <c r="A108" s="9" t="s">
        <v>164</v>
      </c>
      <c r="B108" s="65"/>
      <c r="C108" s="65"/>
      <c r="D108" s="65">
        <v>0.8</v>
      </c>
      <c r="E108" s="48">
        <v>0.7</v>
      </c>
      <c r="F108" s="48">
        <v>0.5</v>
      </c>
      <c r="G108" s="48">
        <v>0.4</v>
      </c>
      <c r="H108" s="48">
        <v>0.5</v>
      </c>
      <c r="I108" s="48">
        <v>0.4</v>
      </c>
      <c r="J108" s="48">
        <v>0.4</v>
      </c>
      <c r="K108" s="48" t="s">
        <v>2233</v>
      </c>
      <c r="L108" s="48" t="s">
        <v>2233</v>
      </c>
      <c r="M108" s="48" t="s">
        <v>2233</v>
      </c>
      <c r="N108" s="48" t="s">
        <v>2234</v>
      </c>
      <c r="O108" s="48">
        <v>0.3</v>
      </c>
      <c r="P108" s="48">
        <v>0.4</v>
      </c>
      <c r="Q108" s="48">
        <v>0.4</v>
      </c>
      <c r="R108" s="48">
        <v>0.4</v>
      </c>
      <c r="S108" s="19">
        <v>0.5</v>
      </c>
      <c r="T108" s="43">
        <v>0.5</v>
      </c>
      <c r="U108" s="19">
        <v>0.5</v>
      </c>
      <c r="V108" s="19">
        <v>0.5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ht="15.75" customHeight="1">
      <c r="A109" s="64" t="s">
        <v>2226</v>
      </c>
      <c r="B109" s="66"/>
      <c r="C109" s="6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19"/>
      <c r="O109" s="48">
        <v>1.3</v>
      </c>
      <c r="P109" s="48">
        <v>1.6</v>
      </c>
      <c r="Q109" s="48">
        <v>1.5</v>
      </c>
      <c r="R109" s="48">
        <v>1.5</v>
      </c>
      <c r="S109" s="48">
        <v>1.5</v>
      </c>
      <c r="T109" s="43">
        <v>1.5</v>
      </c>
      <c r="U109" s="19">
        <v>1.5</v>
      </c>
      <c r="V109" s="19">
        <v>1.8</v>
      </c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ht="12.75">
      <c r="A110" s="64" t="s">
        <v>1860</v>
      </c>
      <c r="B110" s="66"/>
      <c r="C110" s="6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19"/>
      <c r="O110" s="48">
        <v>0.4</v>
      </c>
      <c r="P110" s="48">
        <v>0.3</v>
      </c>
      <c r="Q110" s="48">
        <v>0.4</v>
      </c>
      <c r="R110" s="48">
        <v>0.4</v>
      </c>
      <c r="S110" s="48">
        <v>0.4</v>
      </c>
      <c r="T110" s="43">
        <v>0.4</v>
      </c>
      <c r="U110" s="19">
        <v>0.5</v>
      </c>
      <c r="V110" s="19">
        <v>0.5</v>
      </c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ht="25.5">
      <c r="A111" s="64" t="s">
        <v>2227</v>
      </c>
      <c r="B111" s="66"/>
      <c r="C111" s="66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19"/>
      <c r="O111" s="48">
        <v>0.3</v>
      </c>
      <c r="P111" s="48">
        <v>0.4</v>
      </c>
      <c r="Q111" s="48">
        <v>0.5</v>
      </c>
      <c r="R111" s="48">
        <v>0.6</v>
      </c>
      <c r="S111" s="48">
        <v>0.7</v>
      </c>
      <c r="T111" s="43">
        <v>0.6</v>
      </c>
      <c r="U111" s="19">
        <v>0.6</v>
      </c>
      <c r="V111" s="19">
        <v>0.6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ht="12.75">
      <c r="A112" s="64" t="s">
        <v>612</v>
      </c>
      <c r="B112" s="66"/>
      <c r="C112" s="66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19"/>
      <c r="O112" s="48">
        <v>0.1</v>
      </c>
      <c r="P112" s="48">
        <v>0.1</v>
      </c>
      <c r="Q112" s="48">
        <v>0.1</v>
      </c>
      <c r="R112" s="48">
        <v>0.3</v>
      </c>
      <c r="S112" s="48">
        <v>0.3</v>
      </c>
      <c r="T112" s="43">
        <v>0.3</v>
      </c>
      <c r="U112" s="19">
        <v>0.3</v>
      </c>
      <c r="V112" s="19">
        <v>0.3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ht="12.75">
      <c r="A113" s="64" t="s">
        <v>615</v>
      </c>
      <c r="B113" s="66"/>
      <c r="C113" s="6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19"/>
      <c r="O113" s="48">
        <v>0.1</v>
      </c>
      <c r="P113" s="48">
        <v>0.1</v>
      </c>
      <c r="Q113" s="48">
        <v>0.1</v>
      </c>
      <c r="R113" s="48">
        <v>0.1</v>
      </c>
      <c r="S113" s="48">
        <v>0.2</v>
      </c>
      <c r="T113" s="43">
        <v>0.2</v>
      </c>
      <c r="U113" s="19">
        <v>0.2</v>
      </c>
      <c r="V113" s="19">
        <v>0.1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ht="56.25" customHeight="1">
      <c r="A114" s="27" t="s">
        <v>2235</v>
      </c>
      <c r="B114" s="26"/>
      <c r="C114" s="68">
        <v>363.7</v>
      </c>
      <c r="D114" s="68">
        <v>343</v>
      </c>
      <c r="E114" s="14">
        <v>300.1</v>
      </c>
      <c r="F114" s="14">
        <v>270.7</v>
      </c>
      <c r="G114" s="14">
        <v>212.5</v>
      </c>
      <c r="H114" s="14">
        <v>185.2</v>
      </c>
      <c r="I114" s="14">
        <v>158.5</v>
      </c>
      <c r="J114" s="14">
        <v>153.1</v>
      </c>
      <c r="K114" s="14">
        <v>151.8</v>
      </c>
      <c r="L114" s="14">
        <v>144.7</v>
      </c>
      <c r="M114" s="14">
        <v>127.7</v>
      </c>
      <c r="N114" s="14">
        <v>106.7</v>
      </c>
      <c r="O114" s="14">
        <v>87.8</v>
      </c>
      <c r="P114" s="14">
        <v>77.7</v>
      </c>
      <c r="Q114" s="14">
        <v>70.7</v>
      </c>
      <c r="R114" s="14">
        <v>66.1</v>
      </c>
      <c r="S114" s="14">
        <v>58.3</v>
      </c>
      <c r="T114" s="69">
        <v>46.1</v>
      </c>
      <c r="U114" s="45">
        <v>47.7</v>
      </c>
      <c r="V114" s="19">
        <v>43.6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39.75" customHeight="1">
      <c r="A115" s="27" t="s">
        <v>2236</v>
      </c>
      <c r="B115" s="26"/>
      <c r="C115" s="68">
        <v>7.7</v>
      </c>
      <c r="D115" s="68">
        <v>7.6</v>
      </c>
      <c r="E115" s="14">
        <v>6.8</v>
      </c>
      <c r="F115" s="14">
        <v>6.8</v>
      </c>
      <c r="G115" s="14">
        <v>5.4</v>
      </c>
      <c r="H115" s="14">
        <v>4.7</v>
      </c>
      <c r="I115" s="14">
        <v>4.3</v>
      </c>
      <c r="J115" s="14">
        <v>4.3</v>
      </c>
      <c r="K115" s="14">
        <v>4.4</v>
      </c>
      <c r="L115" s="14">
        <v>4.4</v>
      </c>
      <c r="M115" s="14">
        <v>3.9</v>
      </c>
      <c r="N115" s="14">
        <v>3.5</v>
      </c>
      <c r="O115" s="14">
        <v>3.3</v>
      </c>
      <c r="P115" s="14">
        <v>3.1</v>
      </c>
      <c r="Q115" s="14">
        <v>2.9</v>
      </c>
      <c r="R115" s="14">
        <v>3</v>
      </c>
      <c r="S115" s="14">
        <v>2.6</v>
      </c>
      <c r="T115" s="69">
        <v>2</v>
      </c>
      <c r="U115" s="34">
        <v>2</v>
      </c>
      <c r="V115" s="28">
        <v>1.82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ht="24" customHeight="1">
      <c r="A116" s="479" t="s">
        <v>2209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85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ht="17.25" customHeight="1">
      <c r="A117" s="479" t="s">
        <v>2210</v>
      </c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85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</sheetData>
  <mergeCells count="17">
    <mergeCell ref="IG64:IV64"/>
    <mergeCell ref="DQ64:EJ64"/>
    <mergeCell ref="EK64:FD64"/>
    <mergeCell ref="FE64:FX64"/>
    <mergeCell ref="FY64:GR64"/>
    <mergeCell ref="A1:V1"/>
    <mergeCell ref="BI64:CB64"/>
    <mergeCell ref="CC64:CV64"/>
    <mergeCell ref="A63:V63"/>
    <mergeCell ref="A64:V64"/>
    <mergeCell ref="AO64:BH64"/>
    <mergeCell ref="A3:V3"/>
    <mergeCell ref="A116:V116"/>
    <mergeCell ref="A117:V117"/>
    <mergeCell ref="GS64:HL64"/>
    <mergeCell ref="HM64:IF64"/>
    <mergeCell ref="CW64:DP64"/>
  </mergeCells>
  <printOptions/>
  <pageMargins left="0.75" right="0.75" top="1" bottom="1" header="0.5" footer="0.5"/>
  <pageSetup horizontalDpi="600" verticalDpi="600" orientation="portrait" paperSize="9" r:id="rId1"/>
  <ignoredErrors>
    <ignoredError sqref="M90:N90 K96 M96:N96 K72:N72 K78:N78 K84 K102:N102 K108:N10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0"/>
  <sheetViews>
    <sheetView zoomScale="75" zoomScaleNormal="75" workbookViewId="0" topLeftCell="A1">
      <pane xSplit="1" ySplit="3" topLeftCell="D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:V52"/>
    </sheetView>
  </sheetViews>
  <sheetFormatPr defaultColWidth="9.00390625" defaultRowHeight="12.75"/>
  <cols>
    <col min="1" max="1" width="33.25390625" style="0" customWidth="1"/>
    <col min="2" max="5" width="9.25390625" style="0" bestFit="1" customWidth="1"/>
    <col min="6" max="6" width="10.75390625" style="0" customWidth="1"/>
    <col min="7" max="7" width="10.375" style="0" customWidth="1"/>
    <col min="8" max="14" width="9.625" style="0" bestFit="1" customWidth="1"/>
    <col min="15" max="15" width="10.75390625" style="0" customWidth="1"/>
    <col min="16" max="16" width="10.875" style="0" customWidth="1"/>
    <col min="17" max="17" width="11.125" style="0" customWidth="1"/>
    <col min="18" max="18" width="10.625" style="0" customWidth="1"/>
    <col min="19" max="19" width="10.125" style="0" customWidth="1"/>
    <col min="20" max="20" width="10.25390625" style="0" customWidth="1"/>
    <col min="21" max="21" width="10.375" style="0" customWidth="1"/>
    <col min="22" max="22" width="9.875" style="0" customWidth="1"/>
  </cols>
  <sheetData>
    <row r="1" spans="1:22" ht="12.75">
      <c r="A1" s="481" t="s">
        <v>415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1:26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  <c r="W2" s="204"/>
      <c r="X2" s="204"/>
      <c r="Y2" s="204"/>
      <c r="Z2" s="204"/>
    </row>
    <row r="3" spans="1:22" ht="12.75">
      <c r="A3" s="488" t="s">
        <v>2237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spans="1:21" ht="12.75">
      <c r="A4" s="8" t="s">
        <v>2238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38.25">
      <c r="A5" s="9" t="s">
        <v>2239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5.5">
      <c r="A6" s="10" t="s">
        <v>2240</v>
      </c>
      <c r="B6" s="19"/>
      <c r="C6" s="11">
        <f aca="true" t="shared" si="0" ref="C6:K6">SUM(C8:C11)</f>
        <v>7.624600000000001</v>
      </c>
      <c r="D6" s="11">
        <f t="shared" si="0"/>
        <v>91.78949999999999</v>
      </c>
      <c r="E6" s="11">
        <f t="shared" si="0"/>
        <v>338.9017</v>
      </c>
      <c r="F6" s="11">
        <f t="shared" si="0"/>
        <v>906.4823000000001</v>
      </c>
      <c r="G6" s="11">
        <f t="shared" si="0"/>
        <v>1327.2412</v>
      </c>
      <c r="H6" s="11">
        <f t="shared" si="0"/>
        <v>1494.0085928998622</v>
      </c>
      <c r="I6" s="11">
        <f t="shared" si="0"/>
        <v>1596.3186999999998</v>
      </c>
      <c r="J6" s="11">
        <f t="shared" si="0"/>
        <v>2462.4444</v>
      </c>
      <c r="K6" s="11">
        <f t="shared" si="0"/>
        <v>3530.0577</v>
      </c>
      <c r="L6" s="11">
        <f>SUM(L8:L11)-1</f>
        <v>4666.916499999999</v>
      </c>
      <c r="M6" s="11">
        <f aca="true" t="shared" si="1" ref="M6:R6">SUM(M8:M11)</f>
        <v>6263.3913</v>
      </c>
      <c r="N6" s="11">
        <f t="shared" si="1"/>
        <v>7604.243100000001</v>
      </c>
      <c r="O6" s="11">
        <f t="shared" si="1"/>
        <v>9575.5497</v>
      </c>
      <c r="P6" s="11">
        <f t="shared" si="1"/>
        <v>12047.4191</v>
      </c>
      <c r="Q6" s="11">
        <f t="shared" si="1"/>
        <v>14842.912399999997</v>
      </c>
      <c r="R6" s="11">
        <f t="shared" si="1"/>
        <v>18316.4048</v>
      </c>
      <c r="S6" s="11">
        <f>SUM(S8:S11)</f>
        <v>22284.3943</v>
      </c>
      <c r="T6" s="110">
        <f>SUM(T8:T11)</f>
        <v>24252.1247</v>
      </c>
      <c r="U6" s="110">
        <f>SUM(U8:U11)</f>
        <v>28024.82</v>
      </c>
    </row>
    <row r="7" spans="1:21" ht="12.75">
      <c r="A7" s="12" t="s">
        <v>2241</v>
      </c>
      <c r="B7" s="1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5"/>
    </row>
    <row r="8" spans="1:21" ht="12.75">
      <c r="A8" s="12" t="s">
        <v>346</v>
      </c>
      <c r="B8" s="19"/>
      <c r="C8" s="11">
        <f>6979.4/1000</f>
        <v>6.9794</v>
      </c>
      <c r="D8" s="11">
        <f>76346.2/1000</f>
        <v>76.3462</v>
      </c>
      <c r="E8" s="11">
        <f>300749.1/1000</f>
        <v>300.7491</v>
      </c>
      <c r="F8" s="11">
        <f>694418.3/1000</f>
        <v>694.4183</v>
      </c>
      <c r="G8" s="11">
        <f>1062116.4/1000</f>
        <v>1062.1163999999999</v>
      </c>
      <c r="H8" s="11">
        <v>1236.9189</v>
      </c>
      <c r="I8" s="11">
        <v>1291.9393</v>
      </c>
      <c r="J8" s="11">
        <v>1939.2831999999999</v>
      </c>
      <c r="K8" s="11">
        <v>2944.7295</v>
      </c>
      <c r="L8" s="11">
        <v>3852.1845</v>
      </c>
      <c r="M8" s="13">
        <v>5071.2832</v>
      </c>
      <c r="N8" s="13">
        <v>6227.103</v>
      </c>
      <c r="O8" s="13">
        <v>7837</v>
      </c>
      <c r="P8" s="13">
        <v>9439.8279</v>
      </c>
      <c r="Q8" s="13">
        <v>11873.211</v>
      </c>
      <c r="R8" s="13">
        <v>15340.209</v>
      </c>
      <c r="S8" s="11">
        <v>19204.6962</v>
      </c>
      <c r="T8" s="110">
        <v>20131.506100000002</v>
      </c>
      <c r="U8" s="110">
        <v>22274.9133</v>
      </c>
    </row>
    <row r="9" spans="1:21" ht="12.75">
      <c r="A9" s="12" t="s">
        <v>347</v>
      </c>
      <c r="B9" s="19"/>
      <c r="C9" s="11">
        <f>1335.8/1000</f>
        <v>1.3357999999999999</v>
      </c>
      <c r="D9" s="11">
        <f>14999.8/1000</f>
        <v>14.999799999999999</v>
      </c>
      <c r="E9" s="11">
        <f>54643.8/1000</f>
        <v>54.643800000000006</v>
      </c>
      <c r="F9" s="11">
        <f>188983.6/1000</f>
        <v>188.9836</v>
      </c>
      <c r="G9" s="11">
        <f>253605.4/1000</f>
        <v>253.6054</v>
      </c>
      <c r="H9" s="11">
        <v>295.50030380000004</v>
      </c>
      <c r="I9" s="11">
        <v>337.2482</v>
      </c>
      <c r="J9" s="11">
        <v>546.7484000000001</v>
      </c>
      <c r="K9" s="11">
        <v>697.0695</v>
      </c>
      <c r="L9" s="11">
        <v>864.1666</v>
      </c>
      <c r="M9" s="13">
        <v>1260.7347</v>
      </c>
      <c r="N9" s="13">
        <v>1307.9152</v>
      </c>
      <c r="O9" s="13">
        <v>1651.0284</v>
      </c>
      <c r="P9" s="13">
        <v>2070.9793</v>
      </c>
      <c r="Q9" s="13">
        <v>2527.5492999999997</v>
      </c>
      <c r="R9" s="13">
        <v>2953.0636</v>
      </c>
      <c r="S9" s="11">
        <v>3294.1712</v>
      </c>
      <c r="T9" s="110">
        <v>3618.2096</v>
      </c>
      <c r="U9" s="110">
        <v>4035.6295</v>
      </c>
    </row>
    <row r="10" spans="1:21" ht="12.75">
      <c r="A10" s="12" t="s">
        <v>348</v>
      </c>
      <c r="B10" s="19"/>
      <c r="C10" s="11">
        <f>(80.7-6.3)/1000</f>
        <v>0.07440000000000001</v>
      </c>
      <c r="D10" s="11">
        <f>(4535.8-38.4)/1000</f>
        <v>4.497400000000001</v>
      </c>
      <c r="E10" s="11">
        <f>(17224.6-393.1)/1000</f>
        <v>16.8315</v>
      </c>
      <c r="F10" s="11">
        <f>(60038.8-751)/1000</f>
        <v>59.287800000000004</v>
      </c>
      <c r="G10" s="11">
        <f>(72941.8-836.3)/1000</f>
        <v>72.1055</v>
      </c>
      <c r="H10" s="11">
        <v>71.24159999999999</v>
      </c>
      <c r="I10" s="11">
        <v>67.7902</v>
      </c>
      <c r="J10" s="11">
        <v>155.06320000000002</v>
      </c>
      <c r="K10" s="11">
        <v>211.0841</v>
      </c>
      <c r="L10" s="11">
        <v>217.1146</v>
      </c>
      <c r="M10" s="13">
        <v>301.129</v>
      </c>
      <c r="N10" s="13">
        <v>580.3043</v>
      </c>
      <c r="O10" s="13">
        <v>755.5221</v>
      </c>
      <c r="P10" s="13">
        <v>1210.3965</v>
      </c>
      <c r="Q10" s="13">
        <v>1336.3632</v>
      </c>
      <c r="R10" s="13">
        <v>1221.056</v>
      </c>
      <c r="S10" s="11">
        <v>1336.3296</v>
      </c>
      <c r="T10" s="110">
        <v>1627.4337000000003</v>
      </c>
      <c r="U10" s="110">
        <v>1763.5141</v>
      </c>
    </row>
    <row r="11" spans="1:21" ht="12.75">
      <c r="A11" s="12" t="s">
        <v>349</v>
      </c>
      <c r="B11" s="19"/>
      <c r="C11" s="11">
        <f>((1158.4+201.3)-(433.1+1633.2+58.4))/1000</f>
        <v>-0.7650000000000002</v>
      </c>
      <c r="D11" s="11">
        <f>((15374.6+1518.4)-(4430.2+16264.4+252.3))/1000</f>
        <v>-4.053899999999998</v>
      </c>
      <c r="E11" s="11">
        <f>((48784.5+1118.2)-(18995.8+61357.9+2871.7))/1000</f>
        <v>-33.3227</v>
      </c>
      <c r="F11" s="11">
        <f>((138092.4+4155.8)-(37105.5+136053.3+5296.8))/1000</f>
        <v>-36.20739999999999</v>
      </c>
      <c r="G11" s="11">
        <f>((232650.7+3936.6)-(57250.6+234639+5283.8))/1000</f>
        <v>-60.586099999999945</v>
      </c>
      <c r="H11" s="11">
        <v>-109.65221090013787</v>
      </c>
      <c r="I11" s="11">
        <v>-100.659</v>
      </c>
      <c r="J11" s="11">
        <v>-178.6504</v>
      </c>
      <c r="K11" s="11">
        <v>-322.8254</v>
      </c>
      <c r="L11" s="11">
        <v>-265.5492</v>
      </c>
      <c r="M11" s="13">
        <v>-369.75559999999984</v>
      </c>
      <c r="N11" s="13">
        <v>-511.0793999999999</v>
      </c>
      <c r="O11" s="13">
        <v>-668.0008</v>
      </c>
      <c r="P11" s="13">
        <v>-673.7846000000001</v>
      </c>
      <c r="Q11" s="13">
        <v>-894.2110999999996</v>
      </c>
      <c r="R11" s="13">
        <v>-1197.9238000000003</v>
      </c>
      <c r="S11" s="11">
        <v>-1550.8027000000002</v>
      </c>
      <c r="T11" s="110">
        <v>-1125.0247000000002</v>
      </c>
      <c r="U11" s="110">
        <v>-49.236900000000375</v>
      </c>
    </row>
    <row r="12" spans="1:21" ht="29.25" customHeight="1">
      <c r="A12" s="9" t="s">
        <v>1100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4"/>
      <c r="T12" s="16"/>
      <c r="U12" s="135"/>
    </row>
    <row r="13" spans="1:21" ht="25.5">
      <c r="A13" s="10" t="s">
        <v>2240</v>
      </c>
      <c r="B13" s="19"/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f aca="true" t="shared" si="2" ref="M13:T13">M15+M16+M17+M18</f>
        <v>99.93226809707342</v>
      </c>
      <c r="N13" s="14">
        <f t="shared" si="2"/>
        <v>100</v>
      </c>
      <c r="O13" s="14">
        <f t="shared" si="2"/>
        <v>100.00000000000001</v>
      </c>
      <c r="P13" s="14">
        <f t="shared" si="2"/>
        <v>100</v>
      </c>
      <c r="Q13" s="14">
        <f t="shared" si="2"/>
        <v>100</v>
      </c>
      <c r="R13" s="14">
        <f t="shared" si="2"/>
        <v>99.99999999999999</v>
      </c>
      <c r="S13" s="14">
        <f t="shared" si="2"/>
        <v>100</v>
      </c>
      <c r="T13" s="69">
        <f t="shared" si="2"/>
        <v>100</v>
      </c>
      <c r="U13" s="69">
        <f>U15+U16+U17+U18</f>
        <v>99.99999999999999</v>
      </c>
    </row>
    <row r="14" spans="1:21" ht="12.75">
      <c r="A14" s="12" t="s">
        <v>2241</v>
      </c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/>
      <c r="T14" s="358"/>
      <c r="U14" s="358"/>
    </row>
    <row r="15" spans="1:21" ht="12.75">
      <c r="A15" s="12" t="s">
        <v>346</v>
      </c>
      <c r="B15" s="19"/>
      <c r="C15" s="14">
        <v>91.5</v>
      </c>
      <c r="D15" s="14">
        <v>83.2</v>
      </c>
      <c r="E15" s="14">
        <v>88.7</v>
      </c>
      <c r="F15" s="14">
        <v>76.6</v>
      </c>
      <c r="G15" s="14">
        <v>80</v>
      </c>
      <c r="H15" s="14">
        <v>82.8</v>
      </c>
      <c r="I15" s="14">
        <v>80.9</v>
      </c>
      <c r="J15" s="14">
        <v>78.8</v>
      </c>
      <c r="K15" s="14">
        <v>83.4</v>
      </c>
      <c r="L15" s="14">
        <v>82.5</v>
      </c>
      <c r="M15" s="14">
        <v>80.7</v>
      </c>
      <c r="N15" s="14">
        <v>81.78984710530986</v>
      </c>
      <c r="O15" s="14">
        <v>81.74497022688136</v>
      </c>
      <c r="P15" s="14">
        <v>78.35560319174752</v>
      </c>
      <c r="Q15" s="14">
        <v>79.99246177044338</v>
      </c>
      <c r="R15" s="14">
        <v>83.75120160233455</v>
      </c>
      <c r="S15" s="15">
        <f aca="true" t="shared" si="3" ref="S15:T18">S8/S$6*100</f>
        <v>86.18002329998262</v>
      </c>
      <c r="T15" s="357">
        <f t="shared" si="3"/>
        <v>83.0092470207363</v>
      </c>
      <c r="U15" s="357">
        <f>U8/U$6*100</f>
        <v>79.48280595557794</v>
      </c>
    </row>
    <row r="16" spans="1:21" ht="12.75">
      <c r="A16" s="12" t="s">
        <v>347</v>
      </c>
      <c r="B16" s="19"/>
      <c r="C16" s="14">
        <v>17.5</v>
      </c>
      <c r="D16" s="14">
        <v>16.3</v>
      </c>
      <c r="E16" s="14">
        <v>16.1</v>
      </c>
      <c r="F16" s="14">
        <v>20.9</v>
      </c>
      <c r="G16" s="14">
        <v>19.1</v>
      </c>
      <c r="H16" s="14">
        <v>19.8</v>
      </c>
      <c r="I16" s="14">
        <v>21.1</v>
      </c>
      <c r="J16" s="14">
        <v>22.2</v>
      </c>
      <c r="K16" s="14">
        <v>19.7</v>
      </c>
      <c r="L16" s="14">
        <v>18.5</v>
      </c>
      <c r="M16" s="14">
        <v>20.561328757101162</v>
      </c>
      <c r="N16" s="14">
        <v>17.199807532049377</v>
      </c>
      <c r="O16" s="14">
        <v>17.24107738219285</v>
      </c>
      <c r="P16" s="14">
        <v>17.190232310430154</v>
      </c>
      <c r="Q16" s="14">
        <v>17.02866178859991</v>
      </c>
      <c r="R16" s="14">
        <v>16.12250672285716</v>
      </c>
      <c r="S16" s="15">
        <f t="shared" si="3"/>
        <v>14.782413000114614</v>
      </c>
      <c r="T16" s="357">
        <f t="shared" si="3"/>
        <v>14.919144795589807</v>
      </c>
      <c r="U16" s="357">
        <f>U9/U$6*100</f>
        <v>14.400197753277274</v>
      </c>
    </row>
    <row r="17" spans="1:21" ht="12.75">
      <c r="A17" s="12" t="s">
        <v>348</v>
      </c>
      <c r="B17" s="19"/>
      <c r="C17" s="14">
        <v>1</v>
      </c>
      <c r="D17" s="14">
        <v>4.9</v>
      </c>
      <c r="E17" s="14">
        <v>5</v>
      </c>
      <c r="F17" s="14">
        <v>6.5</v>
      </c>
      <c r="G17" s="14">
        <v>5.4</v>
      </c>
      <c r="H17" s="14">
        <v>4.7</v>
      </c>
      <c r="I17" s="14">
        <v>4.3</v>
      </c>
      <c r="J17" s="14">
        <v>6.3</v>
      </c>
      <c r="K17" s="14">
        <v>6</v>
      </c>
      <c r="L17" s="14">
        <v>4.7</v>
      </c>
      <c r="M17" s="14">
        <v>4.5832546896619455</v>
      </c>
      <c r="N17" s="14">
        <v>7.7313223663642425</v>
      </c>
      <c r="O17" s="14">
        <v>7.9896373697183884</v>
      </c>
      <c r="P17" s="14">
        <v>10.046936116142545</v>
      </c>
      <c r="Q17" s="14">
        <v>9.003375472417643</v>
      </c>
      <c r="R17" s="14">
        <v>6.666460933294181</v>
      </c>
      <c r="S17" s="15">
        <f t="shared" si="3"/>
        <v>5.996705954893286</v>
      </c>
      <c r="T17" s="357">
        <f t="shared" si="3"/>
        <v>6.71047885548766</v>
      </c>
      <c r="U17" s="357">
        <f>U10/U$6*100</f>
        <v>6.292686625641128</v>
      </c>
    </row>
    <row r="18" spans="1:21" ht="12.75">
      <c r="A18" s="12" t="s">
        <v>349</v>
      </c>
      <c r="B18" s="19"/>
      <c r="C18" s="14">
        <v>-10</v>
      </c>
      <c r="D18" s="14">
        <v>-4.4</v>
      </c>
      <c r="E18" s="14">
        <v>-9.8</v>
      </c>
      <c r="F18" s="14">
        <v>-4</v>
      </c>
      <c r="G18" s="14">
        <v>-4.5</v>
      </c>
      <c r="H18" s="14">
        <v>-7.3</v>
      </c>
      <c r="I18" s="14">
        <v>-6.3</v>
      </c>
      <c r="J18" s="14">
        <v>-7.3</v>
      </c>
      <c r="K18" s="14">
        <v>-9.1</v>
      </c>
      <c r="L18" s="14">
        <v>-5.7</v>
      </c>
      <c r="M18" s="14">
        <v>-5.912315349689698</v>
      </c>
      <c r="N18" s="14">
        <v>-6.720977003723469</v>
      </c>
      <c r="O18" s="14">
        <v>-6.9756849787925885</v>
      </c>
      <c r="P18" s="14">
        <v>-5.592771618320224</v>
      </c>
      <c r="Q18" s="14">
        <v>-6.0244990314609375</v>
      </c>
      <c r="R18" s="14">
        <v>-6.540169258485889</v>
      </c>
      <c r="S18" s="15">
        <f t="shared" si="3"/>
        <v>-6.959142254990526</v>
      </c>
      <c r="T18" s="357">
        <f t="shared" si="3"/>
        <v>-4.638870671813757</v>
      </c>
      <c r="U18" s="357">
        <f>U11/U$6*100</f>
        <v>-0.17569033449635138</v>
      </c>
    </row>
    <row r="19" spans="1:21" ht="38.25">
      <c r="A19" s="9" t="s">
        <v>1101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2" ht="12.75">
      <c r="A20" s="10" t="s">
        <v>1102</v>
      </c>
      <c r="B20" s="16">
        <v>855.4</v>
      </c>
      <c r="C20" s="14">
        <v>9183.6</v>
      </c>
      <c r="D20" s="14">
        <v>106755.4</v>
      </c>
      <c r="E20" s="14">
        <v>422052.7</v>
      </c>
      <c r="F20" s="14">
        <v>1016594.3</v>
      </c>
      <c r="G20" s="14">
        <v>1435869.8</v>
      </c>
      <c r="H20" s="14">
        <v>1776137.6</v>
      </c>
      <c r="I20" s="14">
        <v>2003790.1</v>
      </c>
      <c r="J20" s="14">
        <v>3285678.1</v>
      </c>
      <c r="K20" s="14">
        <v>4476850.9</v>
      </c>
      <c r="L20" s="14">
        <v>5886860.6</v>
      </c>
      <c r="M20" s="14">
        <v>7484115.5</v>
      </c>
      <c r="N20" s="14">
        <v>9058687.6</v>
      </c>
      <c r="O20" s="14">
        <v>11477849.6</v>
      </c>
      <c r="P20" s="14">
        <v>14438149.2</v>
      </c>
      <c r="Q20" s="14">
        <v>17809740.7</v>
      </c>
      <c r="R20" s="14">
        <v>21968579.5</v>
      </c>
      <c r="S20" s="14">
        <v>27543511.4</v>
      </c>
      <c r="T20" s="395">
        <v>29269625.1</v>
      </c>
      <c r="U20" s="395">
        <v>32149835.5</v>
      </c>
      <c r="V20" s="395">
        <v>37254906.6</v>
      </c>
    </row>
    <row r="21" spans="1:22" ht="12.75">
      <c r="A21" s="12" t="s">
        <v>2241</v>
      </c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/>
      <c r="N21" s="16"/>
      <c r="O21" s="16"/>
      <c r="P21" s="16"/>
      <c r="Q21" s="16"/>
      <c r="R21" s="16"/>
      <c r="S21" s="16"/>
      <c r="T21" s="395"/>
      <c r="U21" s="395"/>
      <c r="V21" s="395"/>
    </row>
    <row r="22" spans="1:22" ht="12.75">
      <c r="A22" s="17" t="s">
        <v>1103</v>
      </c>
      <c r="B22" s="16">
        <v>565.6</v>
      </c>
      <c r="C22" s="14">
        <v>6208.2</v>
      </c>
      <c r="D22" s="14">
        <v>68019.6</v>
      </c>
      <c r="E22" s="14">
        <v>267112.6</v>
      </c>
      <c r="F22" s="14">
        <v>719793.5</v>
      </c>
      <c r="G22" s="14">
        <v>1007827</v>
      </c>
      <c r="H22" s="14">
        <v>1235213.7</v>
      </c>
      <c r="I22" s="14">
        <v>1462284</v>
      </c>
      <c r="J22" s="14">
        <v>2526167.9</v>
      </c>
      <c r="K22" s="14">
        <v>3295237.3</v>
      </c>
      <c r="L22" s="14">
        <v>4318121.1</v>
      </c>
      <c r="M22" s="14">
        <v>5409157.7</v>
      </c>
      <c r="N22" s="14">
        <v>6537401.5</v>
      </c>
      <c r="O22" s="14">
        <v>8438484.1</v>
      </c>
      <c r="P22" s="14">
        <v>10652857.8</v>
      </c>
      <c r="Q22" s="14">
        <v>12974743.4</v>
      </c>
      <c r="R22" s="14">
        <v>16031739.8</v>
      </c>
      <c r="S22" s="14">
        <v>19966954.7</v>
      </c>
      <c r="T22" s="395">
        <v>20985936.1</v>
      </c>
      <c r="U22" s="395">
        <v>23481976.8</v>
      </c>
      <c r="V22" s="395">
        <v>27228641.1</v>
      </c>
    </row>
    <row r="23" spans="1:22" ht="12.75">
      <c r="A23" s="17" t="s">
        <v>1104</v>
      </c>
      <c r="B23" s="16">
        <v>230.9</v>
      </c>
      <c r="C23" s="14">
        <v>2633.7</v>
      </c>
      <c r="D23" s="14">
        <v>29758.2</v>
      </c>
      <c r="E23" s="14">
        <v>136682.2</v>
      </c>
      <c r="F23" s="14">
        <v>272501.5</v>
      </c>
      <c r="G23" s="14">
        <v>391381.3</v>
      </c>
      <c r="H23" s="14">
        <v>493573.5</v>
      </c>
      <c r="I23" s="14">
        <v>492620.6</v>
      </c>
      <c r="J23" s="14">
        <v>703209.1</v>
      </c>
      <c r="K23" s="14">
        <v>1102497.1</v>
      </c>
      <c r="L23" s="14">
        <v>1469957.6</v>
      </c>
      <c r="M23" s="14">
        <v>1942441.8</v>
      </c>
      <c r="N23" s="14">
        <v>2366368.7</v>
      </c>
      <c r="O23" s="14">
        <v>2889814.5</v>
      </c>
      <c r="P23" s="14">
        <v>3645918.5</v>
      </c>
      <c r="Q23" s="14">
        <v>4680409.7</v>
      </c>
      <c r="R23" s="14">
        <v>5750964.1</v>
      </c>
      <c r="S23" s="14">
        <v>7359844.2</v>
      </c>
      <c r="T23" s="395">
        <v>8066692.6</v>
      </c>
      <c r="U23" s="395">
        <v>8441877.6</v>
      </c>
      <c r="V23" s="395">
        <v>9781597.8</v>
      </c>
    </row>
    <row r="24" spans="1:22" ht="12.75">
      <c r="A24" s="17" t="s">
        <v>141</v>
      </c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6"/>
      <c r="N24" s="16"/>
      <c r="O24" s="16"/>
      <c r="P24" s="16"/>
      <c r="Q24" s="16"/>
      <c r="R24" s="16"/>
      <c r="S24" s="16"/>
      <c r="T24" s="395"/>
      <c r="U24" s="395"/>
      <c r="V24" s="395"/>
    </row>
    <row r="25" spans="1:22" ht="25.5">
      <c r="A25" s="18" t="s">
        <v>1105</v>
      </c>
      <c r="B25" s="16">
        <v>89.1</v>
      </c>
      <c r="C25" s="14">
        <v>1329.2</v>
      </c>
      <c r="D25" s="14">
        <v>13833.3</v>
      </c>
      <c r="E25" s="14">
        <v>60083.2</v>
      </c>
      <c r="F25" s="14">
        <v>127502.8</v>
      </c>
      <c r="G25" s="14">
        <v>178325.1</v>
      </c>
      <c r="H25" s="14">
        <v>216433.2</v>
      </c>
      <c r="I25" s="14">
        <v>214269.8</v>
      </c>
      <c r="J25" s="14">
        <v>292339.9</v>
      </c>
      <c r="K25" s="14">
        <v>439169.3</v>
      </c>
      <c r="L25" s="14">
        <v>596915.2</v>
      </c>
      <c r="M25" s="14">
        <v>858159.1</v>
      </c>
      <c r="N25" s="14">
        <v>1015496.4</v>
      </c>
      <c r="O25" s="14">
        <v>1260365.8</v>
      </c>
      <c r="P25" s="14">
        <v>1662905</v>
      </c>
      <c r="Q25" s="14">
        <v>2154301.6</v>
      </c>
      <c r="R25" s="14">
        <v>2710005.7</v>
      </c>
      <c r="S25" s="14">
        <v>3500155.7</v>
      </c>
      <c r="T25" s="395">
        <v>3836009.6</v>
      </c>
      <c r="U25" s="395">
        <v>3951999.7</v>
      </c>
      <c r="V25" s="395">
        <v>4579382.7</v>
      </c>
    </row>
    <row r="26" spans="1:22" ht="12.75">
      <c r="A26" s="18" t="s">
        <v>1106</v>
      </c>
      <c r="B26" s="16">
        <v>141.8</v>
      </c>
      <c r="C26" s="14">
        <v>1304.5</v>
      </c>
      <c r="D26" s="14">
        <v>15924.9</v>
      </c>
      <c r="E26" s="14">
        <v>76599</v>
      </c>
      <c r="F26" s="14">
        <v>144998.7</v>
      </c>
      <c r="G26" s="14">
        <v>213056.2</v>
      </c>
      <c r="H26" s="14">
        <v>277140.3</v>
      </c>
      <c r="I26" s="14">
        <v>278350.8</v>
      </c>
      <c r="J26" s="14">
        <v>410869.2</v>
      </c>
      <c r="K26" s="14">
        <v>663327.8</v>
      </c>
      <c r="L26" s="14">
        <v>873042.4</v>
      </c>
      <c r="M26" s="14">
        <v>1084282.7</v>
      </c>
      <c r="N26" s="14">
        <v>1350872.3</v>
      </c>
      <c r="O26" s="14">
        <v>1629448.7</v>
      </c>
      <c r="P26" s="14">
        <v>1983013.5</v>
      </c>
      <c r="Q26" s="14">
        <v>2526108.1</v>
      </c>
      <c r="R26" s="14">
        <v>3040958.4</v>
      </c>
      <c r="S26" s="14">
        <v>3859688.5</v>
      </c>
      <c r="T26" s="395">
        <v>4230683</v>
      </c>
      <c r="U26" s="395">
        <v>4489877.9</v>
      </c>
      <c r="V26" s="395">
        <v>5202215.1</v>
      </c>
    </row>
    <row r="27" spans="1:22" ht="38.25">
      <c r="A27" s="17" t="s">
        <v>1107</v>
      </c>
      <c r="B27" s="16">
        <v>58.9</v>
      </c>
      <c r="C27" s="14">
        <v>341.7</v>
      </c>
      <c r="D27" s="14">
        <v>8977.6</v>
      </c>
      <c r="E27" s="14">
        <v>18257.9</v>
      </c>
      <c r="F27" s="14">
        <v>24299.3</v>
      </c>
      <c r="G27" s="14">
        <v>36661.5</v>
      </c>
      <c r="H27" s="14">
        <v>47350.4</v>
      </c>
      <c r="I27" s="14">
        <v>48885.5</v>
      </c>
      <c r="J27" s="14">
        <v>56301.1</v>
      </c>
      <c r="K27" s="14">
        <v>79116.5</v>
      </c>
      <c r="L27" s="14">
        <v>98781.9</v>
      </c>
      <c r="M27" s="14">
        <v>132516</v>
      </c>
      <c r="N27" s="14">
        <v>154917.4</v>
      </c>
      <c r="O27" s="14">
        <v>149551</v>
      </c>
      <c r="P27" s="14">
        <v>139372.9</v>
      </c>
      <c r="Q27" s="14">
        <v>154587.6</v>
      </c>
      <c r="R27" s="14">
        <v>185875.6</v>
      </c>
      <c r="S27" s="14">
        <v>216712.5</v>
      </c>
      <c r="T27" s="395">
        <v>216996.4</v>
      </c>
      <c r="U27" s="395">
        <v>225981.1</v>
      </c>
      <c r="V27" s="395">
        <v>244667.7</v>
      </c>
    </row>
    <row r="28" spans="1:22" ht="25.5">
      <c r="A28" s="10" t="s">
        <v>1108</v>
      </c>
      <c r="B28" s="16">
        <v>148</v>
      </c>
      <c r="C28" s="14">
        <v>1670.9</v>
      </c>
      <c r="D28" s="14">
        <v>22810.9</v>
      </c>
      <c r="E28" s="14">
        <v>78341.1</v>
      </c>
      <c r="F28" s="14">
        <v>151802.1</v>
      </c>
      <c r="G28" s="14">
        <v>214986.6</v>
      </c>
      <c r="H28" s="14">
        <v>263783.6</v>
      </c>
      <c r="I28" s="14">
        <v>263155.3</v>
      </c>
      <c r="J28" s="14">
        <v>348641</v>
      </c>
      <c r="K28" s="14">
        <v>518285.8</v>
      </c>
      <c r="L28" s="14">
        <v>695697.1</v>
      </c>
      <c r="M28" s="14">
        <v>990675.1</v>
      </c>
      <c r="N28" s="14">
        <v>1170413.8</v>
      </c>
      <c r="O28" s="14">
        <v>1409916.8</v>
      </c>
      <c r="P28" s="14">
        <v>1802277.9</v>
      </c>
      <c r="Q28" s="14">
        <v>2308889.2</v>
      </c>
      <c r="R28" s="14">
        <v>2895881.3</v>
      </c>
      <c r="S28" s="14">
        <v>3716868.2</v>
      </c>
      <c r="T28" s="395">
        <v>4053006</v>
      </c>
      <c r="U28" s="395">
        <v>4177980.8</v>
      </c>
      <c r="V28" s="395">
        <v>4824050.4</v>
      </c>
    </row>
    <row r="29" spans="1:22" ht="12.75">
      <c r="A29" s="10" t="s">
        <v>2098</v>
      </c>
      <c r="B29" s="16">
        <v>855.4</v>
      </c>
      <c r="C29" s="14">
        <v>9183.6</v>
      </c>
      <c r="D29" s="14">
        <v>106755.4</v>
      </c>
      <c r="E29" s="14">
        <v>422052.7</v>
      </c>
      <c r="F29" s="14">
        <v>1016594.3</v>
      </c>
      <c r="G29" s="14">
        <v>1435869.8</v>
      </c>
      <c r="H29" s="14">
        <v>1776137.6</v>
      </c>
      <c r="I29" s="14">
        <v>2003790.1</v>
      </c>
      <c r="J29" s="14">
        <v>3285678.1</v>
      </c>
      <c r="K29" s="14">
        <v>4476850.9</v>
      </c>
      <c r="L29" s="14">
        <v>5886860.6</v>
      </c>
      <c r="M29" s="14">
        <v>7484115.5</v>
      </c>
      <c r="N29" s="14">
        <v>9058687.6</v>
      </c>
      <c r="O29" s="14">
        <v>11477849.6</v>
      </c>
      <c r="P29" s="14">
        <v>14438149.2</v>
      </c>
      <c r="Q29" s="14">
        <v>17809740.7</v>
      </c>
      <c r="R29" s="14">
        <v>21968579.5</v>
      </c>
      <c r="S29" s="14">
        <v>27543511.4</v>
      </c>
      <c r="T29" s="395">
        <v>29269625.1</v>
      </c>
      <c r="U29" s="395">
        <v>32149835.5</v>
      </c>
      <c r="V29" s="395">
        <v>37254906.6</v>
      </c>
    </row>
    <row r="30" spans="1:22" ht="12.75">
      <c r="A30" s="12" t="s">
        <v>2241</v>
      </c>
      <c r="B30" s="1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6"/>
      <c r="N30" s="16"/>
      <c r="O30" s="16"/>
      <c r="P30" s="16"/>
      <c r="Q30" s="16"/>
      <c r="R30" s="16"/>
      <c r="S30" s="16"/>
      <c r="T30" s="395"/>
      <c r="U30" s="395"/>
      <c r="V30" s="395"/>
    </row>
    <row r="31" spans="1:22" ht="12.75">
      <c r="A31" s="17" t="s">
        <v>1103</v>
      </c>
      <c r="B31" s="16">
        <v>713.6</v>
      </c>
      <c r="C31" s="14">
        <v>7879.1</v>
      </c>
      <c r="D31" s="14">
        <v>90830.5</v>
      </c>
      <c r="E31" s="14">
        <v>345453.7</v>
      </c>
      <c r="F31" s="14">
        <v>871595.6</v>
      </c>
      <c r="G31" s="14">
        <v>1222813.6</v>
      </c>
      <c r="H31" s="14">
        <v>1498997.3</v>
      </c>
      <c r="I31" s="14">
        <v>1725439.3</v>
      </c>
      <c r="J31" s="14">
        <v>2874808.9</v>
      </c>
      <c r="K31" s="14">
        <v>3813523.1</v>
      </c>
      <c r="L31" s="14">
        <v>5013818.2</v>
      </c>
      <c r="M31" s="14">
        <v>6399832.8</v>
      </c>
      <c r="N31" s="14">
        <v>7707815.3</v>
      </c>
      <c r="O31" s="14">
        <v>9848400.9</v>
      </c>
      <c r="P31" s="14">
        <v>12455135.7</v>
      </c>
      <c r="Q31" s="14">
        <v>15283632.6</v>
      </c>
      <c r="R31" s="14">
        <v>18927621.1</v>
      </c>
      <c r="S31" s="14">
        <v>23683822.9</v>
      </c>
      <c r="T31" s="395">
        <v>25038942.1</v>
      </c>
      <c r="U31" s="395">
        <v>27659957.6</v>
      </c>
      <c r="V31" s="395">
        <v>32052691.5</v>
      </c>
    </row>
    <row r="32" spans="1:22" ht="12.75">
      <c r="A32" s="17" t="s">
        <v>1104</v>
      </c>
      <c r="B32" s="16">
        <v>141.8</v>
      </c>
      <c r="C32" s="14">
        <v>1304.5</v>
      </c>
      <c r="D32" s="14">
        <v>15924.9</v>
      </c>
      <c r="E32" s="14">
        <v>76599</v>
      </c>
      <c r="F32" s="14">
        <v>144998.7</v>
      </c>
      <c r="G32" s="14">
        <v>213056.2</v>
      </c>
      <c r="H32" s="14">
        <v>277140.3</v>
      </c>
      <c r="I32" s="14">
        <v>278350.8</v>
      </c>
      <c r="J32" s="14">
        <v>410869.2</v>
      </c>
      <c r="K32" s="14">
        <v>663327.8</v>
      </c>
      <c r="L32" s="14">
        <v>873042.4</v>
      </c>
      <c r="M32" s="14">
        <v>1084282.7</v>
      </c>
      <c r="N32" s="14">
        <v>1350872.3</v>
      </c>
      <c r="O32" s="14">
        <v>1629448.7</v>
      </c>
      <c r="P32" s="14">
        <v>1983013.5</v>
      </c>
      <c r="Q32" s="14">
        <v>2526108.1</v>
      </c>
      <c r="R32" s="14">
        <v>3040958.4</v>
      </c>
      <c r="S32" s="14">
        <v>3859688.5</v>
      </c>
      <c r="T32" s="395">
        <v>4230683</v>
      </c>
      <c r="U32" s="395">
        <v>4489877.9</v>
      </c>
      <c r="V32" s="395">
        <v>5202215.1</v>
      </c>
    </row>
    <row r="33" spans="1:22" ht="41.25">
      <c r="A33" s="29" t="s">
        <v>371</v>
      </c>
      <c r="B33" s="70">
        <v>0.5</v>
      </c>
      <c r="C33" s="15">
        <v>4.017108823492136</v>
      </c>
      <c r="D33" s="15">
        <v>45.27186565247349</v>
      </c>
      <c r="E33" s="15">
        <v>206.62456858127663</v>
      </c>
      <c r="F33" s="15">
        <v>515.871541692689</v>
      </c>
      <c r="G33" s="15">
        <v>769.5243525117685</v>
      </c>
      <c r="H33" s="15">
        <v>940.640064874663</v>
      </c>
      <c r="I33" s="15">
        <v>1010.2069720530423</v>
      </c>
      <c r="J33" s="15">
        <v>1658.9487573809492</v>
      </c>
      <c r="K33" s="15">
        <v>2281.0704272350918</v>
      </c>
      <c r="L33" s="15">
        <v>3062.035201304065</v>
      </c>
      <c r="M33" s="15">
        <v>3947.1947564932775</v>
      </c>
      <c r="N33" s="15">
        <v>5167.366409601626</v>
      </c>
      <c r="O33" s="15">
        <v>6398.998799806893</v>
      </c>
      <c r="P33" s="15">
        <v>8088.30651195873</v>
      </c>
      <c r="Q33" s="15">
        <v>10154.798072085503</v>
      </c>
      <c r="R33" s="15">
        <v>12540.220069882549</v>
      </c>
      <c r="S33" s="15">
        <v>14863.59875208461</v>
      </c>
      <c r="T33" s="15">
        <v>16895.000563588917</v>
      </c>
      <c r="U33" s="59" t="s">
        <v>1073</v>
      </c>
      <c r="V33" s="59" t="s">
        <v>1074</v>
      </c>
    </row>
    <row r="34" spans="1:22" ht="38.25">
      <c r="A34" s="9" t="s">
        <v>2059</v>
      </c>
      <c r="B34" s="71">
        <v>120.9</v>
      </c>
      <c r="C34" s="14">
        <v>52.5</v>
      </c>
      <c r="D34" s="14">
        <v>116.4</v>
      </c>
      <c r="E34" s="14">
        <v>112.9</v>
      </c>
      <c r="F34" s="14">
        <v>84.96104915697568</v>
      </c>
      <c r="G34" s="14">
        <v>100.59914848987364</v>
      </c>
      <c r="H34" s="14">
        <v>105.77637670564772</v>
      </c>
      <c r="I34" s="14">
        <v>84.12667067428552</v>
      </c>
      <c r="J34" s="14">
        <v>87.6662007363642</v>
      </c>
      <c r="K34" s="14">
        <v>112.03118739648772</v>
      </c>
      <c r="L34" s="14">
        <v>108.74575716500318</v>
      </c>
      <c r="M34" s="14">
        <v>111.12639645515374</v>
      </c>
      <c r="N34" s="14">
        <v>115.0421282198457</v>
      </c>
      <c r="O34" s="14">
        <v>110.42783565794888</v>
      </c>
      <c r="P34" s="14">
        <v>112.4142627731184</v>
      </c>
      <c r="Q34" s="14">
        <v>113.46644784828592</v>
      </c>
      <c r="R34" s="14">
        <v>112.108980827447</v>
      </c>
      <c r="S34" s="71">
        <v>102.35758106923751</v>
      </c>
      <c r="T34" s="15">
        <v>103.0449579079348</v>
      </c>
      <c r="U34" s="15">
        <v>105.8586803930744</v>
      </c>
      <c r="V34" s="59" t="s">
        <v>1075</v>
      </c>
    </row>
    <row r="35" spans="1:22" ht="51">
      <c r="A35" s="9" t="s">
        <v>1361</v>
      </c>
      <c r="B35" s="19">
        <v>0.548</v>
      </c>
      <c r="C35" s="14">
        <v>6</v>
      </c>
      <c r="D35" s="14">
        <v>58.7</v>
      </c>
      <c r="E35" s="14">
        <v>220.4</v>
      </c>
      <c r="F35" s="14">
        <v>472.4</v>
      </c>
      <c r="G35" s="14">
        <v>790.2</v>
      </c>
      <c r="H35" s="14">
        <v>950.2</v>
      </c>
      <c r="I35" s="14">
        <v>1051.5</v>
      </c>
      <c r="J35" s="14">
        <v>1522.6</v>
      </c>
      <c r="K35" s="14">
        <v>2223.4</v>
      </c>
      <c r="L35" s="14">
        <v>3240.4</v>
      </c>
      <c r="M35" s="14">
        <v>4360.3</v>
      </c>
      <c r="N35" s="14">
        <v>5498.5</v>
      </c>
      <c r="O35" s="14">
        <v>6739.5</v>
      </c>
      <c r="P35" s="14">
        <v>8554.9</v>
      </c>
      <c r="Q35" s="14">
        <v>10633.9</v>
      </c>
      <c r="R35" s="14">
        <v>13593.4</v>
      </c>
      <c r="S35" s="14">
        <v>17290.1</v>
      </c>
      <c r="T35" s="43">
        <v>18637.5</v>
      </c>
      <c r="U35" s="14">
        <v>20952.2</v>
      </c>
      <c r="V35" s="14">
        <v>23369.2</v>
      </c>
    </row>
    <row r="36" spans="1:22" ht="28.5" customHeight="1">
      <c r="A36" s="9" t="s">
        <v>1362</v>
      </c>
      <c r="B36" s="19">
        <v>96.6</v>
      </c>
      <c r="C36" s="14">
        <v>67.3</v>
      </c>
      <c r="D36" s="14">
        <v>100.4</v>
      </c>
      <c r="E36" s="14">
        <v>92.1</v>
      </c>
      <c r="F36" s="14">
        <v>72</v>
      </c>
      <c r="G36" s="14">
        <v>106.4</v>
      </c>
      <c r="H36" s="14">
        <v>104.7</v>
      </c>
      <c r="I36" s="14">
        <v>86.7</v>
      </c>
      <c r="J36" s="14">
        <v>78</v>
      </c>
      <c r="K36" s="14">
        <v>120.9</v>
      </c>
      <c r="L36" s="14">
        <v>119.9</v>
      </c>
      <c r="M36" s="14">
        <v>116.2</v>
      </c>
      <c r="N36" s="14">
        <v>110.9</v>
      </c>
      <c r="O36" s="14">
        <v>110.6</v>
      </c>
      <c r="P36" s="14">
        <v>112.6</v>
      </c>
      <c r="Q36" s="14">
        <v>113.3</v>
      </c>
      <c r="R36" s="14">
        <v>117.2</v>
      </c>
      <c r="S36" s="14">
        <v>111.5</v>
      </c>
      <c r="T36" s="43">
        <v>96.5</v>
      </c>
      <c r="U36" s="14">
        <v>105.2</v>
      </c>
      <c r="V36" s="14">
        <v>102.8</v>
      </c>
    </row>
    <row r="37" spans="1:22" ht="18" customHeight="1">
      <c r="A37" s="499" t="s">
        <v>639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</row>
    <row r="38" spans="1:22" ht="18" customHeight="1">
      <c r="A38" s="469" t="s">
        <v>1062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</row>
    <row r="39" ht="12.75">
      <c r="A39" s="8" t="s">
        <v>1363</v>
      </c>
    </row>
    <row r="40" spans="1:22" ht="89.25">
      <c r="A40" s="27" t="s">
        <v>12</v>
      </c>
      <c r="B40" s="72">
        <v>34044</v>
      </c>
      <c r="C40" s="11">
        <v>35273</v>
      </c>
      <c r="D40" s="11">
        <v>36100</v>
      </c>
      <c r="E40" s="11">
        <v>36623</v>
      </c>
      <c r="F40" s="11">
        <v>37083</v>
      </c>
      <c r="G40" s="11">
        <v>37827</v>
      </c>
      <c r="H40" s="11">
        <v>38184</v>
      </c>
      <c r="I40" s="11">
        <v>38410</v>
      </c>
      <c r="J40" s="11">
        <v>38381</v>
      </c>
      <c r="K40" s="11">
        <v>38411</v>
      </c>
      <c r="L40" s="11">
        <v>38630</v>
      </c>
      <c r="M40" s="11">
        <v>38432</v>
      </c>
      <c r="N40" s="11">
        <v>38164</v>
      </c>
      <c r="O40" s="11">
        <v>38184</v>
      </c>
      <c r="P40" s="11">
        <v>38313</v>
      </c>
      <c r="Q40" s="11">
        <v>38325</v>
      </c>
      <c r="R40" s="11">
        <v>38467</v>
      </c>
      <c r="S40" s="11">
        <v>38598</v>
      </c>
      <c r="T40" s="72">
        <v>39090</v>
      </c>
      <c r="U40" s="72">
        <v>39706</v>
      </c>
      <c r="V40" s="72">
        <v>40162</v>
      </c>
    </row>
    <row r="41" spans="1:22" ht="41.25">
      <c r="A41" s="9" t="s">
        <v>543</v>
      </c>
      <c r="B41" s="71">
        <v>229.2</v>
      </c>
      <c r="C41" s="14">
        <v>237.4</v>
      </c>
      <c r="D41" s="14">
        <v>243.3</v>
      </c>
      <c r="E41" s="14">
        <v>248.7</v>
      </c>
      <c r="F41" s="14">
        <v>250.5</v>
      </c>
      <c r="G41" s="14">
        <v>255.5</v>
      </c>
      <c r="H41" s="14">
        <v>258.3</v>
      </c>
      <c r="I41" s="14">
        <v>260.3</v>
      </c>
      <c r="J41" s="14">
        <v>261.3</v>
      </c>
      <c r="K41" s="14">
        <v>262.5</v>
      </c>
      <c r="L41" s="14">
        <v>265.2</v>
      </c>
      <c r="M41" s="14">
        <v>265.1133232365493</v>
      </c>
      <c r="N41" s="14">
        <v>264.41842164165445</v>
      </c>
      <c r="O41" s="14">
        <v>265.53516168442894</v>
      </c>
      <c r="P41" s="14">
        <v>267.47794777733526</v>
      </c>
      <c r="Q41" s="14">
        <v>268.2674494191948</v>
      </c>
      <c r="R41" s="14">
        <v>269.4790211263543</v>
      </c>
      <c r="S41" s="14">
        <v>270.4159538064626</v>
      </c>
      <c r="T41" s="14">
        <v>273.6739522076551</v>
      </c>
      <c r="U41" s="30">
        <v>277.9276425809734</v>
      </c>
      <c r="V41" s="14">
        <v>280.7</v>
      </c>
    </row>
    <row r="42" spans="1:22" ht="38.25">
      <c r="A42" s="27" t="s">
        <v>166</v>
      </c>
      <c r="B42" s="73">
        <v>2.21</v>
      </c>
      <c r="C42" s="74">
        <v>2.07</v>
      </c>
      <c r="D42" s="74">
        <v>1.98</v>
      </c>
      <c r="E42" s="74">
        <v>1.87</v>
      </c>
      <c r="F42" s="74">
        <v>1.8</v>
      </c>
      <c r="G42" s="74">
        <v>1.76</v>
      </c>
      <c r="H42" s="74">
        <v>1.7</v>
      </c>
      <c r="I42" s="74">
        <v>1.66</v>
      </c>
      <c r="J42" s="74">
        <v>1.67</v>
      </c>
      <c r="K42" s="74">
        <v>1.68</v>
      </c>
      <c r="L42" s="74">
        <v>1.69</v>
      </c>
      <c r="M42" s="74">
        <v>1.7</v>
      </c>
      <c r="N42" s="74">
        <v>1.72</v>
      </c>
      <c r="O42" s="74">
        <v>1.74</v>
      </c>
      <c r="P42" s="74">
        <v>1.75</v>
      </c>
      <c r="Q42" s="74">
        <v>1.75</v>
      </c>
      <c r="R42" s="74">
        <v>1.77</v>
      </c>
      <c r="S42" s="74">
        <v>1.78</v>
      </c>
      <c r="T42" s="73">
        <v>1.73</v>
      </c>
      <c r="U42" s="72">
        <v>1.72</v>
      </c>
      <c r="V42" s="74">
        <v>1.7</v>
      </c>
    </row>
    <row r="43" spans="1:22" ht="41.25" customHeight="1">
      <c r="A43" s="27" t="s">
        <v>167</v>
      </c>
      <c r="B43" s="71">
        <v>0.2</v>
      </c>
      <c r="C43" s="14">
        <v>1.6</v>
      </c>
      <c r="D43" s="14">
        <v>19.9</v>
      </c>
      <c r="E43" s="14">
        <v>78.5</v>
      </c>
      <c r="F43" s="14">
        <v>188.1</v>
      </c>
      <c r="G43" s="14">
        <v>302.2</v>
      </c>
      <c r="H43" s="14">
        <v>328.1</v>
      </c>
      <c r="I43" s="14">
        <v>399</v>
      </c>
      <c r="J43" s="14">
        <v>449</v>
      </c>
      <c r="K43" s="14">
        <v>694.3</v>
      </c>
      <c r="L43" s="14">
        <v>1023.5</v>
      </c>
      <c r="M43" s="14">
        <v>1378.5</v>
      </c>
      <c r="N43" s="14">
        <v>1637</v>
      </c>
      <c r="O43" s="14">
        <v>1914.5</v>
      </c>
      <c r="P43" s="14">
        <v>2364</v>
      </c>
      <c r="Q43" s="14">
        <v>2726.1</v>
      </c>
      <c r="R43" s="14">
        <v>3115.5</v>
      </c>
      <c r="S43" s="14">
        <v>4198.6</v>
      </c>
      <c r="T43" s="71">
        <v>5191.1</v>
      </c>
      <c r="U43" s="72">
        <v>7476.3</v>
      </c>
      <c r="V43" s="14">
        <v>8202.9</v>
      </c>
    </row>
    <row r="44" spans="1:22" ht="25.5">
      <c r="A44" s="9" t="s">
        <v>168</v>
      </c>
      <c r="B44" s="71">
        <v>96.8</v>
      </c>
      <c r="C44" s="14">
        <v>51.9</v>
      </c>
      <c r="D44" s="14">
        <v>130.7</v>
      </c>
      <c r="E44" s="14">
        <v>96.8</v>
      </c>
      <c r="F44" s="14">
        <v>80.5</v>
      </c>
      <c r="G44" s="14">
        <v>108.7</v>
      </c>
      <c r="H44" s="14">
        <v>94.6</v>
      </c>
      <c r="I44" s="14">
        <v>95.2</v>
      </c>
      <c r="J44" s="14">
        <v>60.6</v>
      </c>
      <c r="K44" s="14">
        <v>128</v>
      </c>
      <c r="L44" s="14">
        <v>121.4</v>
      </c>
      <c r="M44" s="14">
        <v>116.3</v>
      </c>
      <c r="N44" s="14">
        <v>104.5</v>
      </c>
      <c r="O44" s="14">
        <v>105.5</v>
      </c>
      <c r="P44" s="14">
        <v>109.6</v>
      </c>
      <c r="Q44" s="14">
        <v>105.1</v>
      </c>
      <c r="R44" s="14">
        <v>104.8</v>
      </c>
      <c r="S44" s="14">
        <v>118.1</v>
      </c>
      <c r="T44" s="71">
        <v>110.7</v>
      </c>
      <c r="U44" s="72">
        <v>134.8</v>
      </c>
      <c r="V44" s="14">
        <v>101.2</v>
      </c>
    </row>
    <row r="45" spans="1:22" ht="51">
      <c r="A45" s="9" t="s">
        <v>1887</v>
      </c>
      <c r="B45" s="71"/>
      <c r="C45" s="14">
        <v>119.3</v>
      </c>
      <c r="D45" s="14">
        <v>138.1</v>
      </c>
      <c r="E45" s="14">
        <v>128.6</v>
      </c>
      <c r="F45" s="14">
        <v>101</v>
      </c>
      <c r="G45" s="14">
        <v>116</v>
      </c>
      <c r="H45" s="14">
        <v>113.2</v>
      </c>
      <c r="I45" s="14">
        <v>114.7</v>
      </c>
      <c r="J45" s="14">
        <v>70.2</v>
      </c>
      <c r="K45" s="14">
        <v>76.4</v>
      </c>
      <c r="L45" s="14">
        <v>89.5</v>
      </c>
      <c r="M45" s="14">
        <v>100</v>
      </c>
      <c r="N45" s="14">
        <v>102</v>
      </c>
      <c r="O45" s="14">
        <v>106.3</v>
      </c>
      <c r="P45" s="14">
        <v>97.8</v>
      </c>
      <c r="Q45" s="14">
        <v>99.8</v>
      </c>
      <c r="R45" s="14">
        <v>101.6</v>
      </c>
      <c r="S45" s="14">
        <v>115.2</v>
      </c>
      <c r="T45" s="71">
        <v>126.6</v>
      </c>
      <c r="U45" s="72">
        <v>165.4</v>
      </c>
      <c r="V45" s="14">
        <v>163</v>
      </c>
    </row>
    <row r="46" spans="1:22" ht="51">
      <c r="A46" s="9" t="s">
        <v>441</v>
      </c>
      <c r="B46" s="71">
        <v>33.8</v>
      </c>
      <c r="C46" s="14">
        <v>26</v>
      </c>
      <c r="D46" s="14">
        <v>33.9</v>
      </c>
      <c r="E46" s="14">
        <v>35.6</v>
      </c>
      <c r="F46" s="14">
        <v>39.8</v>
      </c>
      <c r="G46" s="14">
        <v>38.2</v>
      </c>
      <c r="H46" s="14">
        <v>34.5</v>
      </c>
      <c r="I46" s="14">
        <v>37.9</v>
      </c>
      <c r="J46" s="14">
        <v>29.5</v>
      </c>
      <c r="K46" s="14">
        <v>31.2</v>
      </c>
      <c r="L46" s="14">
        <v>31.6</v>
      </c>
      <c r="M46" s="14">
        <v>31.6</v>
      </c>
      <c r="N46" s="14">
        <v>29.8</v>
      </c>
      <c r="O46" s="14">
        <v>28.4</v>
      </c>
      <c r="P46" s="14">
        <v>27.6</v>
      </c>
      <c r="Q46" s="14">
        <v>25.6</v>
      </c>
      <c r="R46" s="14">
        <v>22.9</v>
      </c>
      <c r="S46" s="14">
        <v>24.3</v>
      </c>
      <c r="T46" s="71">
        <v>27.9</v>
      </c>
      <c r="U46" s="72">
        <v>35.7</v>
      </c>
      <c r="V46" s="14">
        <v>35.1</v>
      </c>
    </row>
    <row r="47" spans="1:22" ht="25.5">
      <c r="A47" s="9" t="s">
        <v>442</v>
      </c>
      <c r="B47" s="14"/>
      <c r="C47" s="14"/>
      <c r="D47" s="14"/>
      <c r="E47" s="14"/>
      <c r="G47" s="11">
        <v>254</v>
      </c>
      <c r="H47" s="11">
        <v>279</v>
      </c>
      <c r="I47" s="11">
        <v>270</v>
      </c>
      <c r="J47" s="11">
        <v>270</v>
      </c>
      <c r="K47" s="11">
        <v>262</v>
      </c>
      <c r="L47" s="11">
        <v>251</v>
      </c>
      <c r="M47" s="11">
        <v>287</v>
      </c>
      <c r="N47" s="11">
        <v>283</v>
      </c>
      <c r="O47" s="11">
        <v>296</v>
      </c>
      <c r="P47" s="11">
        <v>290</v>
      </c>
      <c r="Q47" s="11">
        <v>289</v>
      </c>
      <c r="R47" s="11">
        <v>252</v>
      </c>
      <c r="S47" s="11">
        <v>235</v>
      </c>
      <c r="T47" s="75">
        <v>165</v>
      </c>
      <c r="U47" s="72">
        <v>151</v>
      </c>
      <c r="V47" s="11">
        <v>146</v>
      </c>
    </row>
    <row r="48" spans="1:22" ht="38.25">
      <c r="A48" s="9" t="s">
        <v>443</v>
      </c>
      <c r="B48" s="76"/>
      <c r="C48" s="76"/>
      <c r="D48" s="76"/>
      <c r="E48" s="76"/>
      <c r="G48" s="14">
        <v>1675.9</v>
      </c>
      <c r="H48" s="14">
        <v>2031.5</v>
      </c>
      <c r="I48" s="14">
        <v>1816.1</v>
      </c>
      <c r="J48" s="14">
        <v>2382.9</v>
      </c>
      <c r="K48" s="14">
        <v>3375.2</v>
      </c>
      <c r="L48" s="14">
        <v>3968.7</v>
      </c>
      <c r="M48" s="14">
        <v>4370.4</v>
      </c>
      <c r="N48" s="14">
        <v>5202</v>
      </c>
      <c r="O48" s="14">
        <v>5546.7</v>
      </c>
      <c r="P48" s="14">
        <v>6059.1</v>
      </c>
      <c r="Q48" s="14">
        <v>6420.7</v>
      </c>
      <c r="R48" s="14">
        <v>6757.1</v>
      </c>
      <c r="S48" s="14">
        <v>6746.3</v>
      </c>
      <c r="T48" s="71">
        <v>6757</v>
      </c>
      <c r="U48" s="178">
        <v>6634</v>
      </c>
      <c r="V48" s="14">
        <v>6596</v>
      </c>
    </row>
    <row r="49" spans="1:22" ht="29.25" customHeight="1">
      <c r="A49" s="9" t="s">
        <v>444</v>
      </c>
      <c r="B49" s="14"/>
      <c r="C49" s="14"/>
      <c r="D49" s="14"/>
      <c r="E49" s="14"/>
      <c r="G49" s="14">
        <v>155.9</v>
      </c>
      <c r="H49" s="14">
        <v>187.4</v>
      </c>
      <c r="I49" s="14">
        <v>174.1</v>
      </c>
      <c r="J49" s="14">
        <v>258.5</v>
      </c>
      <c r="K49" s="14">
        <v>281.9</v>
      </c>
      <c r="L49" s="14">
        <v>330.5</v>
      </c>
      <c r="M49" s="14">
        <v>351.8</v>
      </c>
      <c r="N49" s="14">
        <v>428</v>
      </c>
      <c r="O49" s="14">
        <v>500.6</v>
      </c>
      <c r="P49" s="14">
        <v>705.7</v>
      </c>
      <c r="Q49" s="14">
        <v>865.5</v>
      </c>
      <c r="R49" s="14">
        <v>1026.2</v>
      </c>
      <c r="S49" s="14">
        <v>1131.4</v>
      </c>
      <c r="T49" s="71">
        <v>1274.5</v>
      </c>
      <c r="U49" s="72">
        <v>1361.9</v>
      </c>
      <c r="V49" s="14">
        <v>1470.9</v>
      </c>
    </row>
    <row r="50" spans="1:22" ht="41.25" customHeight="1">
      <c r="A50" s="9" t="s">
        <v>1409</v>
      </c>
      <c r="B50" s="71">
        <v>0</v>
      </c>
      <c r="C50" s="71">
        <v>0.2323</v>
      </c>
      <c r="D50" s="71">
        <v>1.9592</v>
      </c>
      <c r="E50" s="71">
        <v>9.507299999999999</v>
      </c>
      <c r="F50" s="71">
        <v>22.3413</v>
      </c>
      <c r="G50" s="71">
        <v>42.551199999999994</v>
      </c>
      <c r="H50" s="71">
        <v>50.6</v>
      </c>
      <c r="I50" s="71">
        <v>41.050881</v>
      </c>
      <c r="J50" s="71">
        <v>55.010708</v>
      </c>
      <c r="K50" s="71">
        <v>77.7</v>
      </c>
      <c r="L50" s="71">
        <v>98.3</v>
      </c>
      <c r="M50" s="71">
        <v>128.4</v>
      </c>
      <c r="N50" s="71">
        <v>140.9</v>
      </c>
      <c r="O50" s="71">
        <v>141</v>
      </c>
      <c r="P50" s="71">
        <v>314.9</v>
      </c>
      <c r="Q50" s="71">
        <v>467.5</v>
      </c>
      <c r="R50" s="71">
        <v>639.5</v>
      </c>
      <c r="S50" s="71">
        <v>830</v>
      </c>
      <c r="T50" s="71">
        <v>1167.9</v>
      </c>
      <c r="U50" s="462">
        <v>1522.6</v>
      </c>
      <c r="V50" s="462">
        <v>1831.1</v>
      </c>
    </row>
    <row r="51" spans="1:22" ht="22.5" customHeight="1">
      <c r="A51" s="498" t="s">
        <v>307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</row>
    <row r="52" spans="1:22" ht="15" customHeight="1">
      <c r="A52" s="498" t="s">
        <v>1063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</row>
    <row r="53" ht="38.25">
      <c r="A53" s="5" t="s">
        <v>445</v>
      </c>
    </row>
    <row r="54" spans="1:22" ht="41.25">
      <c r="A54" s="9" t="s">
        <v>2035</v>
      </c>
      <c r="C54" s="14">
        <v>1.895</v>
      </c>
      <c r="D54" s="14">
        <v>20.578</v>
      </c>
      <c r="E54" s="14">
        <v>86.566</v>
      </c>
      <c r="F54" s="14">
        <v>264.134</v>
      </c>
      <c r="G54" s="14">
        <v>369.448</v>
      </c>
      <c r="H54" s="14">
        <v>411.236</v>
      </c>
      <c r="I54" s="14">
        <v>493.3</v>
      </c>
      <c r="J54" s="14">
        <v>907.8</v>
      </c>
      <c r="K54" s="11">
        <v>1210</v>
      </c>
      <c r="L54" s="11">
        <v>1500</v>
      </c>
      <c r="M54" s="11">
        <v>1808</v>
      </c>
      <c r="N54" s="11">
        <v>2112</v>
      </c>
      <c r="O54" s="11">
        <v>2376</v>
      </c>
      <c r="P54" s="11" t="s">
        <v>2036</v>
      </c>
      <c r="Q54" s="11">
        <v>3422</v>
      </c>
      <c r="R54" s="11">
        <v>3847</v>
      </c>
      <c r="S54" s="11">
        <v>4593</v>
      </c>
      <c r="T54" s="11">
        <v>5153</v>
      </c>
      <c r="U54" s="11">
        <v>5688</v>
      </c>
      <c r="V54" s="11">
        <v>6369</v>
      </c>
    </row>
    <row r="55" spans="1:22" ht="25.5">
      <c r="A55" s="10" t="s">
        <v>2037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77"/>
      <c r="U55" s="204"/>
      <c r="V55" s="204"/>
    </row>
    <row r="56" spans="1:22" ht="12.75">
      <c r="A56" s="12" t="s">
        <v>2038</v>
      </c>
      <c r="C56" s="14">
        <v>2.1</v>
      </c>
      <c r="D56" s="14">
        <v>23.1</v>
      </c>
      <c r="E56" s="14">
        <v>97.4</v>
      </c>
      <c r="F56" s="14">
        <v>297.2</v>
      </c>
      <c r="G56" s="14">
        <v>415.6</v>
      </c>
      <c r="H56" s="14">
        <v>462.4</v>
      </c>
      <c r="I56" s="14">
        <v>554.7</v>
      </c>
      <c r="J56" s="14">
        <v>1002.8</v>
      </c>
      <c r="K56" s="11">
        <v>1320</v>
      </c>
      <c r="L56" s="11">
        <v>1629</v>
      </c>
      <c r="M56" s="11">
        <v>1968</v>
      </c>
      <c r="N56" s="11">
        <v>2304</v>
      </c>
      <c r="O56" s="11">
        <v>2602</v>
      </c>
      <c r="P56" s="11">
        <v>3255</v>
      </c>
      <c r="Q56" s="11">
        <v>3695</v>
      </c>
      <c r="R56" s="11">
        <v>4159</v>
      </c>
      <c r="S56" s="11">
        <v>4971</v>
      </c>
      <c r="T56" s="11">
        <v>5572</v>
      </c>
      <c r="U56" s="11">
        <v>6138</v>
      </c>
      <c r="V56" s="11">
        <v>6878</v>
      </c>
    </row>
    <row r="57" spans="1:22" ht="12.75">
      <c r="A57" s="12" t="s">
        <v>2039</v>
      </c>
      <c r="C57" s="14">
        <v>1.3</v>
      </c>
      <c r="D57" s="14">
        <v>14.4</v>
      </c>
      <c r="E57" s="14">
        <v>61</v>
      </c>
      <c r="F57" s="14">
        <v>186.2</v>
      </c>
      <c r="G57" s="14">
        <v>260.5</v>
      </c>
      <c r="H57" s="14">
        <v>289.9</v>
      </c>
      <c r="I57" s="14">
        <v>347.9</v>
      </c>
      <c r="J57" s="14">
        <v>639.9</v>
      </c>
      <c r="K57" s="11">
        <v>909</v>
      </c>
      <c r="L57" s="11">
        <v>1144</v>
      </c>
      <c r="M57" s="11">
        <v>1379</v>
      </c>
      <c r="N57" s="11">
        <v>1605</v>
      </c>
      <c r="O57" s="11">
        <v>1801</v>
      </c>
      <c r="P57" s="11">
        <v>2418</v>
      </c>
      <c r="Q57" s="11">
        <v>2731</v>
      </c>
      <c r="R57" s="11">
        <v>3065</v>
      </c>
      <c r="S57" s="11">
        <v>3644</v>
      </c>
      <c r="T57" s="19">
        <v>4100</v>
      </c>
      <c r="U57" s="11">
        <v>4521</v>
      </c>
      <c r="V57" s="11">
        <v>5032</v>
      </c>
    </row>
    <row r="58" spans="1:22" ht="12.75">
      <c r="A58" s="12" t="s">
        <v>2040</v>
      </c>
      <c r="C58" s="14">
        <v>1.8</v>
      </c>
      <c r="D58" s="14">
        <v>20.7</v>
      </c>
      <c r="E58" s="14">
        <v>87.4</v>
      </c>
      <c r="F58" s="14">
        <v>268.6</v>
      </c>
      <c r="G58" s="14">
        <v>373.2</v>
      </c>
      <c r="H58" s="14">
        <v>415.1</v>
      </c>
      <c r="I58" s="14">
        <v>498.2</v>
      </c>
      <c r="J58" s="14">
        <v>901.7</v>
      </c>
      <c r="K58" s="11">
        <v>1208</v>
      </c>
      <c r="L58" s="11">
        <v>1499</v>
      </c>
      <c r="M58" s="11">
        <v>1799</v>
      </c>
      <c r="N58" s="11">
        <v>2090</v>
      </c>
      <c r="O58" s="11">
        <v>2326</v>
      </c>
      <c r="P58" s="11">
        <v>2896</v>
      </c>
      <c r="Q58" s="11">
        <v>3279</v>
      </c>
      <c r="R58" s="11">
        <v>3679</v>
      </c>
      <c r="S58" s="11">
        <v>4389</v>
      </c>
      <c r="T58" s="19">
        <v>4930</v>
      </c>
      <c r="U58" s="11">
        <v>5489</v>
      </c>
      <c r="V58" s="11">
        <v>6157</v>
      </c>
    </row>
    <row r="59" spans="1:22" ht="40.5" customHeight="1">
      <c r="A59" s="27" t="s">
        <v>2041</v>
      </c>
      <c r="C59" s="14">
        <v>212</v>
      </c>
      <c r="D59" s="14">
        <v>219.9</v>
      </c>
      <c r="E59" s="14">
        <v>238.7</v>
      </c>
      <c r="F59" s="14">
        <v>195.3</v>
      </c>
      <c r="G59" s="14">
        <v>208.3</v>
      </c>
      <c r="H59" s="14">
        <v>228.7</v>
      </c>
      <c r="I59" s="14">
        <v>204.8</v>
      </c>
      <c r="J59" s="14">
        <v>182.7</v>
      </c>
      <c r="K59" s="14">
        <v>188.5</v>
      </c>
      <c r="L59" s="14">
        <v>204.1</v>
      </c>
      <c r="M59" s="14">
        <v>218.3</v>
      </c>
      <c r="N59" s="14">
        <v>244.7</v>
      </c>
      <c r="O59" s="14">
        <v>269.3</v>
      </c>
      <c r="P59" s="14">
        <v>268</v>
      </c>
      <c r="Q59" s="14">
        <v>296.8</v>
      </c>
      <c r="R59" s="14">
        <v>326</v>
      </c>
      <c r="S59" s="14">
        <v>323.6</v>
      </c>
      <c r="T59" s="14">
        <v>327.9</v>
      </c>
      <c r="U59" s="14">
        <v>333.2</v>
      </c>
      <c r="V59" s="14">
        <v>325.9</v>
      </c>
    </row>
    <row r="60" spans="1:21" ht="45" customHeight="1">
      <c r="A60" s="181" t="s">
        <v>2292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U60" s="71"/>
    </row>
    <row r="61" spans="1:22" ht="12.75">
      <c r="A61" s="12" t="s">
        <v>2042</v>
      </c>
      <c r="B61" s="78">
        <v>11.9</v>
      </c>
      <c r="C61" s="79">
        <v>6</v>
      </c>
      <c r="D61" s="79">
        <v>5.1</v>
      </c>
      <c r="E61" s="79">
        <v>5.4</v>
      </c>
      <c r="F61" s="79">
        <v>6.1</v>
      </c>
      <c r="G61" s="79">
        <v>6.1</v>
      </c>
      <c r="H61" s="79">
        <v>5.9</v>
      </c>
      <c r="I61" s="79">
        <v>6</v>
      </c>
      <c r="J61" s="79">
        <v>6</v>
      </c>
      <c r="K61" s="79">
        <v>5.9</v>
      </c>
      <c r="L61" s="79">
        <v>5.7</v>
      </c>
      <c r="M61" s="79">
        <v>5.7</v>
      </c>
      <c r="N61" s="79">
        <v>5.5</v>
      </c>
      <c r="O61" s="79">
        <v>5.4</v>
      </c>
      <c r="P61" s="79">
        <v>5.4</v>
      </c>
      <c r="Q61" s="79">
        <v>5.3</v>
      </c>
      <c r="R61" s="79">
        <v>5.1</v>
      </c>
      <c r="S61" s="14">
        <v>5.1</v>
      </c>
      <c r="T61" s="409">
        <v>5.2</v>
      </c>
      <c r="U61" s="71">
        <v>5.2</v>
      </c>
      <c r="V61" s="14">
        <v>5.2</v>
      </c>
    </row>
    <row r="62" spans="1:22" ht="12.75">
      <c r="A62" s="12" t="s">
        <v>2043</v>
      </c>
      <c r="B62" s="78">
        <v>15.8</v>
      </c>
      <c r="C62" s="79">
        <v>11.6</v>
      </c>
      <c r="D62" s="79">
        <v>9.4</v>
      </c>
      <c r="E62" s="79">
        <v>10.1</v>
      </c>
      <c r="F62" s="79">
        <v>10.8</v>
      </c>
      <c r="G62" s="79">
        <v>10.7</v>
      </c>
      <c r="H62" s="79">
        <v>10.5</v>
      </c>
      <c r="I62" s="79">
        <v>10.6</v>
      </c>
      <c r="J62" s="79">
        <v>10.5</v>
      </c>
      <c r="K62" s="79">
        <v>10.4</v>
      </c>
      <c r="L62" s="79">
        <v>10.4</v>
      </c>
      <c r="M62" s="79">
        <v>10.4</v>
      </c>
      <c r="N62" s="79">
        <v>10.3</v>
      </c>
      <c r="O62" s="79">
        <v>10.1</v>
      </c>
      <c r="P62" s="79">
        <v>10.1</v>
      </c>
      <c r="Q62" s="79">
        <v>9.9</v>
      </c>
      <c r="R62" s="410">
        <v>9.8</v>
      </c>
      <c r="S62" s="14">
        <v>9.8</v>
      </c>
      <c r="T62" s="71">
        <v>9.8</v>
      </c>
      <c r="U62" s="71">
        <v>9.8</v>
      </c>
      <c r="V62" s="14">
        <v>9.9</v>
      </c>
    </row>
    <row r="63" spans="1:22" ht="12.75">
      <c r="A63" s="12" t="s">
        <v>2044</v>
      </c>
      <c r="B63" s="78">
        <v>18.8</v>
      </c>
      <c r="C63" s="79">
        <v>17.6</v>
      </c>
      <c r="D63" s="79">
        <v>14.9</v>
      </c>
      <c r="E63" s="79">
        <v>15.1</v>
      </c>
      <c r="F63" s="79">
        <v>15.2</v>
      </c>
      <c r="G63" s="79">
        <v>15.2</v>
      </c>
      <c r="H63" s="79">
        <v>15.3</v>
      </c>
      <c r="I63" s="79">
        <v>15</v>
      </c>
      <c r="J63" s="79">
        <v>14.8</v>
      </c>
      <c r="K63" s="79">
        <v>15.1</v>
      </c>
      <c r="L63" s="79">
        <v>15.4</v>
      </c>
      <c r="M63" s="79">
        <v>15.4</v>
      </c>
      <c r="N63" s="79">
        <v>15.3</v>
      </c>
      <c r="O63" s="79">
        <v>15.1</v>
      </c>
      <c r="P63" s="79">
        <v>15.1</v>
      </c>
      <c r="Q63" s="410">
        <v>15</v>
      </c>
      <c r="R63" s="79">
        <v>14.8</v>
      </c>
      <c r="S63" s="14">
        <v>14.8</v>
      </c>
      <c r="T63" s="71">
        <v>14.8</v>
      </c>
      <c r="U63" s="71">
        <v>14.8</v>
      </c>
      <c r="V63" s="14">
        <v>14.9</v>
      </c>
    </row>
    <row r="64" spans="1:22" ht="12.75">
      <c r="A64" s="12" t="s">
        <v>2045</v>
      </c>
      <c r="B64" s="78">
        <v>22.8</v>
      </c>
      <c r="C64" s="79">
        <v>26.5</v>
      </c>
      <c r="D64" s="79">
        <v>23.8</v>
      </c>
      <c r="E64" s="79">
        <v>22.7</v>
      </c>
      <c r="F64" s="79">
        <v>21.6</v>
      </c>
      <c r="G64" s="79">
        <v>21.6</v>
      </c>
      <c r="H64" s="79">
        <v>22.2</v>
      </c>
      <c r="I64" s="79">
        <v>21.5</v>
      </c>
      <c r="J64" s="79">
        <v>21.1</v>
      </c>
      <c r="K64" s="79">
        <v>21.9</v>
      </c>
      <c r="L64" s="79">
        <v>22.8</v>
      </c>
      <c r="M64" s="79">
        <v>22.7</v>
      </c>
      <c r="N64" s="79">
        <v>22.7</v>
      </c>
      <c r="O64" s="79">
        <v>22.7</v>
      </c>
      <c r="P64" s="79">
        <v>22.7</v>
      </c>
      <c r="Q64" s="79">
        <v>22.6</v>
      </c>
      <c r="R64" s="79">
        <v>22.5</v>
      </c>
      <c r="S64" s="14">
        <v>22.5</v>
      </c>
      <c r="T64" s="71">
        <v>22.5</v>
      </c>
      <c r="U64" s="71">
        <v>22.5</v>
      </c>
      <c r="V64" s="14">
        <v>22.6</v>
      </c>
    </row>
    <row r="65" spans="1:22" ht="12.75">
      <c r="A65" s="12" t="s">
        <v>2046</v>
      </c>
      <c r="B65" s="14">
        <v>30.7</v>
      </c>
      <c r="C65" s="79">
        <v>38.3</v>
      </c>
      <c r="D65" s="79">
        <v>46.8</v>
      </c>
      <c r="E65" s="79">
        <v>46.7</v>
      </c>
      <c r="F65" s="79">
        <v>46.3</v>
      </c>
      <c r="G65" s="79">
        <v>46.4</v>
      </c>
      <c r="H65" s="79">
        <v>46.1</v>
      </c>
      <c r="I65" s="79">
        <v>46.9</v>
      </c>
      <c r="J65" s="79">
        <v>47.6</v>
      </c>
      <c r="K65" s="79">
        <v>46.7</v>
      </c>
      <c r="L65" s="79">
        <v>45.7</v>
      </c>
      <c r="M65" s="79">
        <v>45.8</v>
      </c>
      <c r="N65" s="79">
        <v>46.2</v>
      </c>
      <c r="O65" s="79">
        <v>46.7</v>
      </c>
      <c r="P65" s="79">
        <v>46.7</v>
      </c>
      <c r="Q65" s="410">
        <v>47.2</v>
      </c>
      <c r="R65" s="410">
        <v>47.8</v>
      </c>
      <c r="S65" s="14">
        <v>47.8</v>
      </c>
      <c r="T65" s="409">
        <v>47.7</v>
      </c>
      <c r="U65" s="71">
        <v>47.7</v>
      </c>
      <c r="V65" s="14">
        <v>47.4</v>
      </c>
    </row>
    <row r="66" spans="1:22" ht="45.75" customHeight="1">
      <c r="A66" s="188" t="s">
        <v>411</v>
      </c>
      <c r="C66" s="14">
        <v>49.3</v>
      </c>
      <c r="D66" s="14">
        <v>46.1</v>
      </c>
      <c r="E66" s="14">
        <v>32.9</v>
      </c>
      <c r="F66" s="14">
        <v>36.5</v>
      </c>
      <c r="G66" s="14">
        <v>32.5</v>
      </c>
      <c r="H66" s="14">
        <v>30.5</v>
      </c>
      <c r="I66" s="14">
        <v>34.3</v>
      </c>
      <c r="J66" s="14">
        <v>41.6</v>
      </c>
      <c r="K66" s="14">
        <v>42.3</v>
      </c>
      <c r="L66" s="14">
        <v>40</v>
      </c>
      <c r="M66" s="14">
        <v>35.6</v>
      </c>
      <c r="N66" s="14">
        <v>29.3</v>
      </c>
      <c r="O66" s="14">
        <v>25.2</v>
      </c>
      <c r="P66" s="409" t="s">
        <v>13</v>
      </c>
      <c r="Q66" s="409">
        <v>21.6</v>
      </c>
      <c r="R66" s="409">
        <v>18.8</v>
      </c>
      <c r="S66" s="409">
        <v>19</v>
      </c>
      <c r="T66" s="409">
        <v>18.4</v>
      </c>
      <c r="U66" s="409">
        <v>17.7</v>
      </c>
      <c r="V66" s="409">
        <v>18</v>
      </c>
    </row>
    <row r="67" spans="1:22" ht="51">
      <c r="A67" s="9" t="s">
        <v>2047</v>
      </c>
      <c r="C67" s="14">
        <v>33.5</v>
      </c>
      <c r="D67" s="14">
        <v>31.3</v>
      </c>
      <c r="E67" s="14">
        <v>22.4</v>
      </c>
      <c r="F67" s="14">
        <v>24.8</v>
      </c>
      <c r="G67" s="14">
        <v>22.1</v>
      </c>
      <c r="H67" s="14">
        <v>20.8</v>
      </c>
      <c r="I67" s="14">
        <v>23.4</v>
      </c>
      <c r="J67" s="14">
        <v>28.4</v>
      </c>
      <c r="K67" s="14">
        <v>29</v>
      </c>
      <c r="L67" s="14">
        <v>27.5</v>
      </c>
      <c r="M67" s="14">
        <v>24.6</v>
      </c>
      <c r="N67" s="14">
        <v>20.3</v>
      </c>
      <c r="O67" s="14">
        <v>17.6</v>
      </c>
      <c r="P67" s="409">
        <v>17.8</v>
      </c>
      <c r="Q67" s="71">
        <v>15.2</v>
      </c>
      <c r="R67" s="71">
        <v>13.3</v>
      </c>
      <c r="S67" s="71">
        <v>13.4</v>
      </c>
      <c r="T67" s="71">
        <v>13</v>
      </c>
      <c r="U67" s="409">
        <v>12.5</v>
      </c>
      <c r="V67" s="409">
        <v>12.7</v>
      </c>
    </row>
    <row r="68" spans="1:22" ht="28.5" customHeight="1">
      <c r="A68" s="188" t="s">
        <v>1480</v>
      </c>
      <c r="B68" s="80">
        <v>0.26</v>
      </c>
      <c r="C68" s="80">
        <v>0.289</v>
      </c>
      <c r="D68" s="80">
        <v>0.407</v>
      </c>
      <c r="E68" s="80">
        <v>0.409</v>
      </c>
      <c r="F68" s="80">
        <v>0.387</v>
      </c>
      <c r="G68" s="80">
        <v>0.387</v>
      </c>
      <c r="H68" s="80">
        <v>0.39</v>
      </c>
      <c r="I68" s="80">
        <v>0.394</v>
      </c>
      <c r="J68" s="80">
        <v>0.4</v>
      </c>
      <c r="K68" s="80">
        <v>0.395</v>
      </c>
      <c r="L68" s="80">
        <v>0.397</v>
      </c>
      <c r="M68" s="80">
        <v>0.397</v>
      </c>
      <c r="N68" s="80">
        <v>0.403</v>
      </c>
      <c r="O68" s="80">
        <v>0.409</v>
      </c>
      <c r="P68" s="81">
        <v>0.409</v>
      </c>
      <c r="Q68" s="411">
        <v>0.415</v>
      </c>
      <c r="R68" s="411">
        <v>0.422</v>
      </c>
      <c r="S68" s="411">
        <v>0.421</v>
      </c>
      <c r="T68" s="411">
        <v>0.421</v>
      </c>
      <c r="U68" s="81">
        <v>0.421</v>
      </c>
      <c r="V68" s="411">
        <v>0.417</v>
      </c>
    </row>
    <row r="69" spans="1:22" ht="30" customHeight="1">
      <c r="A69" s="188" t="s">
        <v>1481</v>
      </c>
      <c r="C69" s="14">
        <v>8</v>
      </c>
      <c r="D69" s="14">
        <v>13.5</v>
      </c>
      <c r="E69" s="14">
        <v>15.2</v>
      </c>
      <c r="F69" s="14">
        <v>13.5</v>
      </c>
      <c r="G69" s="14">
        <v>13.3</v>
      </c>
      <c r="H69" s="14">
        <v>13.6</v>
      </c>
      <c r="I69" s="71">
        <v>13.8</v>
      </c>
      <c r="J69" s="14">
        <v>14.1</v>
      </c>
      <c r="K69" s="14">
        <v>13.9</v>
      </c>
      <c r="L69" s="14">
        <v>13.9</v>
      </c>
      <c r="M69" s="14">
        <v>14.03</v>
      </c>
      <c r="N69" s="14">
        <v>14.5</v>
      </c>
      <c r="O69" s="14">
        <v>15.2</v>
      </c>
      <c r="P69" s="71">
        <v>15.2</v>
      </c>
      <c r="Q69" s="409">
        <v>15.9</v>
      </c>
      <c r="R69" s="409">
        <v>16.7</v>
      </c>
      <c r="S69" s="409">
        <v>16.6</v>
      </c>
      <c r="T69" s="409">
        <v>16.6</v>
      </c>
      <c r="U69" s="409">
        <v>16.6</v>
      </c>
      <c r="V69" s="409">
        <v>16.2</v>
      </c>
    </row>
    <row r="70" spans="1:22" ht="27" customHeight="1">
      <c r="A70" s="479" t="s">
        <v>2048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</row>
    <row r="71" spans="1:22" ht="13.5" customHeight="1">
      <c r="A71" s="490" t="s">
        <v>559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85"/>
    </row>
    <row r="72" spans="1:22" ht="24.75" customHeight="1">
      <c r="A72" s="470" t="s">
        <v>1618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85"/>
    </row>
    <row r="73" spans="1:22" ht="18.75" customHeight="1">
      <c r="A73" s="479" t="s">
        <v>412</v>
      </c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85"/>
    </row>
    <row r="74" spans="1:256" s="204" customFormat="1" ht="19.5" customHeight="1">
      <c r="A74" s="479" t="s">
        <v>308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6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6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6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490"/>
      <c r="DC74" s="496"/>
      <c r="DD74" s="496"/>
      <c r="DE74" s="496"/>
      <c r="DF74" s="496"/>
      <c r="DG74" s="496"/>
      <c r="DH74" s="496"/>
      <c r="DI74" s="496"/>
      <c r="DJ74" s="496"/>
      <c r="DK74" s="496"/>
      <c r="DL74" s="496"/>
      <c r="DM74" s="496"/>
      <c r="DN74" s="496"/>
      <c r="DO74" s="496"/>
      <c r="DP74" s="496"/>
      <c r="DQ74" s="496"/>
      <c r="DR74" s="496"/>
      <c r="DS74" s="496"/>
      <c r="DT74" s="496"/>
      <c r="DU74" s="496"/>
      <c r="DV74" s="496"/>
      <c r="DW74" s="490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496"/>
      <c r="EL74" s="496"/>
      <c r="EM74" s="496"/>
      <c r="EN74" s="496"/>
      <c r="EO74" s="496"/>
      <c r="EP74" s="496"/>
      <c r="EQ74" s="496"/>
      <c r="ER74" s="490"/>
      <c r="ES74" s="496"/>
      <c r="ET74" s="496"/>
      <c r="EU74" s="496"/>
      <c r="EV74" s="496"/>
      <c r="EW74" s="496"/>
      <c r="EX74" s="496"/>
      <c r="EY74" s="496"/>
      <c r="EZ74" s="496"/>
      <c r="FA74" s="496"/>
      <c r="FB74" s="496"/>
      <c r="FC74" s="496"/>
      <c r="FD74" s="496"/>
      <c r="FE74" s="496"/>
      <c r="FF74" s="496"/>
      <c r="FG74" s="496"/>
      <c r="FH74" s="496"/>
      <c r="FI74" s="496"/>
      <c r="FJ74" s="496"/>
      <c r="FK74" s="496"/>
      <c r="FL74" s="496"/>
      <c r="FM74" s="490"/>
      <c r="FN74" s="496"/>
      <c r="FO74" s="496"/>
      <c r="FP74" s="496"/>
      <c r="FQ74" s="496"/>
      <c r="FR74" s="496"/>
      <c r="FS74" s="496"/>
      <c r="FT74" s="496"/>
      <c r="FU74" s="496"/>
      <c r="FV74" s="496"/>
      <c r="FW74" s="496"/>
      <c r="FX74" s="496"/>
      <c r="FY74" s="496"/>
      <c r="FZ74" s="496"/>
      <c r="GA74" s="496"/>
      <c r="GB74" s="496"/>
      <c r="GC74" s="496"/>
      <c r="GD74" s="496"/>
      <c r="GE74" s="496"/>
      <c r="GF74" s="496"/>
      <c r="GG74" s="496"/>
      <c r="GH74" s="490"/>
      <c r="GI74" s="496"/>
      <c r="GJ74" s="496"/>
      <c r="GK74" s="496"/>
      <c r="GL74" s="496"/>
      <c r="GM74" s="496"/>
      <c r="GN74" s="496"/>
      <c r="GO74" s="496"/>
      <c r="GP74" s="496"/>
      <c r="GQ74" s="496"/>
      <c r="GR74" s="496"/>
      <c r="GS74" s="496"/>
      <c r="GT74" s="496"/>
      <c r="GU74" s="496"/>
      <c r="GV74" s="496"/>
      <c r="GW74" s="496"/>
      <c r="GX74" s="496"/>
      <c r="GY74" s="496"/>
      <c r="GZ74" s="496"/>
      <c r="HA74" s="496"/>
      <c r="HB74" s="496"/>
      <c r="HC74" s="490"/>
      <c r="HD74" s="496"/>
      <c r="HE74" s="496"/>
      <c r="HF74" s="496"/>
      <c r="HG74" s="496"/>
      <c r="HH74" s="496"/>
      <c r="HI74" s="496"/>
      <c r="HJ74" s="496"/>
      <c r="HK74" s="496"/>
      <c r="HL74" s="496"/>
      <c r="HM74" s="496"/>
      <c r="HN74" s="496"/>
      <c r="HO74" s="496"/>
      <c r="HP74" s="496"/>
      <c r="HQ74" s="496"/>
      <c r="HR74" s="496"/>
      <c r="HS74" s="496"/>
      <c r="HT74" s="496"/>
      <c r="HU74" s="496"/>
      <c r="HV74" s="496"/>
      <c r="HW74" s="496"/>
      <c r="HX74" s="490"/>
      <c r="HY74" s="496"/>
      <c r="HZ74" s="496"/>
      <c r="IA74" s="496"/>
      <c r="IB74" s="496"/>
      <c r="IC74" s="496"/>
      <c r="ID74" s="496"/>
      <c r="IE74" s="496"/>
      <c r="IF74" s="496"/>
      <c r="IG74" s="496"/>
      <c r="IH74" s="496"/>
      <c r="II74" s="496"/>
      <c r="IJ74" s="496"/>
      <c r="IK74" s="496"/>
      <c r="IL74" s="496"/>
      <c r="IM74" s="496"/>
      <c r="IN74" s="496"/>
      <c r="IO74" s="496"/>
      <c r="IP74" s="496"/>
      <c r="IQ74" s="496"/>
      <c r="IR74" s="496"/>
      <c r="IS74" s="490"/>
      <c r="IT74" s="496"/>
      <c r="IU74" s="496"/>
      <c r="IV74" s="496"/>
    </row>
    <row r="75" spans="1:256" s="204" customFormat="1" ht="25.5" customHeight="1">
      <c r="A75" s="470" t="s">
        <v>1696</v>
      </c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85"/>
      <c r="V75" s="485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6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6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6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6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6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6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  <c r="FH75" s="317"/>
      <c r="FI75" s="317"/>
      <c r="FJ75" s="317"/>
      <c r="FK75" s="317"/>
      <c r="FL75" s="317"/>
      <c r="FM75" s="316"/>
      <c r="FN75" s="317"/>
      <c r="FO75" s="317"/>
      <c r="FP75" s="317"/>
      <c r="FQ75" s="317"/>
      <c r="FR75" s="317"/>
      <c r="FS75" s="317"/>
      <c r="FT75" s="317"/>
      <c r="FU75" s="317"/>
      <c r="FV75" s="317"/>
      <c r="FW75" s="317"/>
      <c r="FX75" s="317"/>
      <c r="FY75" s="317"/>
      <c r="FZ75" s="317"/>
      <c r="GA75" s="317"/>
      <c r="GB75" s="317"/>
      <c r="GC75" s="317"/>
      <c r="GD75" s="317"/>
      <c r="GE75" s="317"/>
      <c r="GF75" s="317"/>
      <c r="GG75" s="317"/>
      <c r="GH75" s="316"/>
      <c r="GI75" s="317"/>
      <c r="GJ75" s="317"/>
      <c r="GK75" s="317"/>
      <c r="GL75" s="317"/>
      <c r="GM75" s="317"/>
      <c r="GN75" s="317"/>
      <c r="GO75" s="317"/>
      <c r="GP75" s="317"/>
      <c r="GQ75" s="317"/>
      <c r="GR75" s="317"/>
      <c r="GS75" s="317"/>
      <c r="GT75" s="317"/>
      <c r="GU75" s="317"/>
      <c r="GV75" s="317"/>
      <c r="GW75" s="317"/>
      <c r="GX75" s="317"/>
      <c r="GY75" s="317"/>
      <c r="GZ75" s="317"/>
      <c r="HA75" s="317"/>
      <c r="HB75" s="317"/>
      <c r="HC75" s="316"/>
      <c r="HD75" s="317"/>
      <c r="HE75" s="317"/>
      <c r="HF75" s="317"/>
      <c r="HG75" s="317"/>
      <c r="HH75" s="317"/>
      <c r="HI75" s="317"/>
      <c r="HJ75" s="317"/>
      <c r="HK75" s="317"/>
      <c r="HL75" s="317"/>
      <c r="HM75" s="317"/>
      <c r="HN75" s="317"/>
      <c r="HO75" s="317"/>
      <c r="HP75" s="317"/>
      <c r="HQ75" s="317"/>
      <c r="HR75" s="317"/>
      <c r="HS75" s="317"/>
      <c r="HT75" s="317"/>
      <c r="HU75" s="317"/>
      <c r="HV75" s="317"/>
      <c r="HW75" s="317"/>
      <c r="HX75" s="316"/>
      <c r="HY75" s="317"/>
      <c r="HZ75" s="317"/>
      <c r="IA75" s="317"/>
      <c r="IB75" s="317"/>
      <c r="IC75" s="317"/>
      <c r="ID75" s="317"/>
      <c r="IE75" s="317"/>
      <c r="IF75" s="317"/>
      <c r="IG75" s="317"/>
      <c r="IH75" s="317"/>
      <c r="II75" s="317"/>
      <c r="IJ75" s="317"/>
      <c r="IK75" s="317"/>
      <c r="IL75" s="317"/>
      <c r="IM75" s="317"/>
      <c r="IN75" s="317"/>
      <c r="IO75" s="317"/>
      <c r="IP75" s="317"/>
      <c r="IQ75" s="317"/>
      <c r="IR75" s="317"/>
      <c r="IS75" s="316"/>
      <c r="IT75" s="317"/>
      <c r="IU75" s="317"/>
      <c r="IV75" s="317"/>
    </row>
    <row r="76" spans="1:20" ht="25.5">
      <c r="A76" s="5" t="s">
        <v>384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2" ht="28.5">
      <c r="A77" s="9" t="s">
        <v>1064</v>
      </c>
      <c r="B77" s="70">
        <v>0.7</v>
      </c>
      <c r="C77" s="28">
        <v>6.132138</v>
      </c>
      <c r="D77" s="28">
        <v>72.539519</v>
      </c>
      <c r="E77" s="28">
        <v>348.444896</v>
      </c>
      <c r="F77" s="28">
        <v>877.775531</v>
      </c>
      <c r="G77" s="28">
        <v>1338.771504</v>
      </c>
      <c r="H77" s="28">
        <v>1629.416367</v>
      </c>
      <c r="I77" s="28">
        <v>1746.66066</v>
      </c>
      <c r="J77" s="70">
        <v>2854.8</v>
      </c>
      <c r="K77" s="70">
        <v>3873.9</v>
      </c>
      <c r="L77" s="70">
        <v>5221.8</v>
      </c>
      <c r="M77" s="70">
        <v>6711.8012712448635</v>
      </c>
      <c r="N77" s="70">
        <v>8659.31116</v>
      </c>
      <c r="O77" s="70">
        <v>10780.1</v>
      </c>
      <c r="P77" s="28">
        <v>13614.231027</v>
      </c>
      <c r="Q77" s="28">
        <v>16706.196476</v>
      </c>
      <c r="R77" s="28">
        <v>20492.458654</v>
      </c>
      <c r="S77" s="70">
        <v>25158.9</v>
      </c>
      <c r="T77" s="70">
        <v>28596</v>
      </c>
      <c r="U77" s="70">
        <v>31750</v>
      </c>
      <c r="V77" s="70">
        <v>35024.1</v>
      </c>
    </row>
    <row r="78" spans="1:22" ht="28.5">
      <c r="A78" s="9" t="s">
        <v>1076</v>
      </c>
      <c r="B78" s="70">
        <v>0.5</v>
      </c>
      <c r="C78" s="28">
        <v>5.1748</v>
      </c>
      <c r="D78" s="28">
        <v>55.0664</v>
      </c>
      <c r="E78" s="28">
        <v>235.427</v>
      </c>
      <c r="F78" s="28">
        <v>641.6622</v>
      </c>
      <c r="G78" s="28">
        <v>940.4079</v>
      </c>
      <c r="H78" s="28">
        <v>1138.122824</v>
      </c>
      <c r="I78" s="28">
        <v>1380.321354</v>
      </c>
      <c r="J78" s="28">
        <v>2281.17662</v>
      </c>
      <c r="K78" s="28">
        <v>3009.423893</v>
      </c>
      <c r="L78" s="28">
        <v>3972.806262</v>
      </c>
      <c r="M78" s="28">
        <v>5001.773557</v>
      </c>
      <c r="N78" s="28">
        <v>6147.256732</v>
      </c>
      <c r="O78" s="28">
        <v>7670.681091</v>
      </c>
      <c r="P78" s="28">
        <v>9613.839857</v>
      </c>
      <c r="Q78" s="28">
        <v>11927.592006</v>
      </c>
      <c r="R78" s="28">
        <v>14831.380584</v>
      </c>
      <c r="S78" s="70">
        <v>18715.8</v>
      </c>
      <c r="T78" s="82">
        <v>20034.9</v>
      </c>
      <c r="U78" s="70">
        <v>22601.4</v>
      </c>
      <c r="V78" s="70">
        <v>26158.4</v>
      </c>
    </row>
    <row r="79" spans="1:22" ht="40.5" customHeight="1">
      <c r="A79" s="9" t="s">
        <v>1065</v>
      </c>
      <c r="B79" s="70">
        <v>0.1</v>
      </c>
      <c r="C79" s="70">
        <v>0.5754</v>
      </c>
      <c r="D79" s="70">
        <v>6.1</v>
      </c>
      <c r="E79" s="70">
        <v>24.7</v>
      </c>
      <c r="F79" s="70">
        <v>50.9</v>
      </c>
      <c r="G79" s="70">
        <v>79.1</v>
      </c>
      <c r="H79" s="70">
        <v>104.6</v>
      </c>
      <c r="I79" s="70">
        <v>108.9</v>
      </c>
      <c r="J79" s="70">
        <v>192.5</v>
      </c>
      <c r="K79" s="70">
        <v>309.9</v>
      </c>
      <c r="L79" s="70">
        <v>473</v>
      </c>
      <c r="M79" s="70">
        <v>586.9</v>
      </c>
      <c r="N79" s="70">
        <v>737.5</v>
      </c>
      <c r="O79" s="70">
        <v>1000.9</v>
      </c>
      <c r="P79" s="70">
        <v>1389.6</v>
      </c>
      <c r="Q79" s="70">
        <v>1813</v>
      </c>
      <c r="R79" s="70">
        <v>2503.9</v>
      </c>
      <c r="S79" s="70">
        <v>3094.8</v>
      </c>
      <c r="T79" s="82">
        <v>3002.8</v>
      </c>
      <c r="U79" s="82">
        <v>3164.9</v>
      </c>
      <c r="V79" s="70">
        <v>3677.7</v>
      </c>
    </row>
    <row r="80" spans="1:22" ht="28.5">
      <c r="A80" s="9" t="s">
        <v>1066</v>
      </c>
      <c r="B80" s="70">
        <v>0</v>
      </c>
      <c r="C80" s="28">
        <v>0</v>
      </c>
      <c r="D80" s="28">
        <v>0</v>
      </c>
      <c r="E80" s="28">
        <v>0.10790000000000001</v>
      </c>
      <c r="F80" s="28">
        <v>0.9792000000000001</v>
      </c>
      <c r="G80" s="28">
        <v>1.3043</v>
      </c>
      <c r="H80" s="28">
        <v>12.332799999999999</v>
      </c>
      <c r="I80" s="28">
        <v>23.56947</v>
      </c>
      <c r="J80" s="28">
        <v>38.696194</v>
      </c>
      <c r="K80" s="28">
        <v>47.697901</v>
      </c>
      <c r="L80" s="28">
        <v>75.403668</v>
      </c>
      <c r="M80" s="28">
        <v>119.833382</v>
      </c>
      <c r="N80" s="28">
        <v>180.087729</v>
      </c>
      <c r="O80" s="28">
        <v>255.218735</v>
      </c>
      <c r="P80" s="28">
        <v>352.235135</v>
      </c>
      <c r="Q80" s="28">
        <v>572.314956</v>
      </c>
      <c r="R80" s="28">
        <v>834.006409</v>
      </c>
      <c r="S80" s="28">
        <v>1194.732381</v>
      </c>
      <c r="T80" s="82">
        <v>838.8</v>
      </c>
      <c r="U80" s="70">
        <v>1104.5</v>
      </c>
      <c r="V80" s="70">
        <v>1428.6</v>
      </c>
    </row>
    <row r="81" spans="1:22" ht="28.5">
      <c r="A81" s="9" t="s">
        <v>1067</v>
      </c>
      <c r="B81" s="70">
        <v>0.2</v>
      </c>
      <c r="C81" s="70">
        <v>1.3</v>
      </c>
      <c r="D81" s="70">
        <v>18.8</v>
      </c>
      <c r="E81" s="70">
        <v>104.6</v>
      </c>
      <c r="F81" s="70">
        <v>217.4</v>
      </c>
      <c r="G81" s="70">
        <v>336.3</v>
      </c>
      <c r="H81" s="70">
        <v>401.4</v>
      </c>
      <c r="I81" s="70">
        <v>263.2</v>
      </c>
      <c r="J81" s="70">
        <v>395.7</v>
      </c>
      <c r="K81" s="70">
        <v>617</v>
      </c>
      <c r="L81" s="70">
        <v>804.6</v>
      </c>
      <c r="M81" s="70">
        <v>1122.5</v>
      </c>
      <c r="N81" s="70">
        <v>1835.7</v>
      </c>
      <c r="O81" s="70">
        <v>2049.4</v>
      </c>
      <c r="P81" s="70">
        <v>2463.3</v>
      </c>
      <c r="Q81" s="70">
        <v>2977.1</v>
      </c>
      <c r="R81" s="70">
        <v>3142.1</v>
      </c>
      <c r="S81" s="70">
        <v>2238.7</v>
      </c>
      <c r="T81" s="70">
        <v>4821</v>
      </c>
      <c r="U81" s="82">
        <v>5614.5</v>
      </c>
      <c r="V81" s="70">
        <v>4341</v>
      </c>
    </row>
    <row r="82" spans="1:22" ht="44.25" customHeight="1">
      <c r="A82" s="9" t="s">
        <v>1068</v>
      </c>
      <c r="B82" s="70">
        <v>0</v>
      </c>
      <c r="C82" s="28">
        <v>0.0391</v>
      </c>
      <c r="D82" s="28">
        <v>6.4268</v>
      </c>
      <c r="E82" s="28">
        <v>64.5522</v>
      </c>
      <c r="F82" s="28">
        <v>135.1146</v>
      </c>
      <c r="G82" s="28">
        <v>252.1776</v>
      </c>
      <c r="H82" s="28">
        <v>347.4542</v>
      </c>
      <c r="I82" s="28">
        <v>213.644903</v>
      </c>
      <c r="J82" s="28">
        <v>226.8573</v>
      </c>
      <c r="K82" s="28">
        <v>253.6045</v>
      </c>
      <c r="L82" s="28">
        <v>300.8256</v>
      </c>
      <c r="M82" s="28">
        <v>379.4479532448633</v>
      </c>
      <c r="N82" s="28">
        <v>643.68501</v>
      </c>
      <c r="O82" s="28">
        <v>905.582744</v>
      </c>
      <c r="P82" s="28">
        <v>1172.971438</v>
      </c>
      <c r="Q82" s="28">
        <v>1180.016903</v>
      </c>
      <c r="R82" s="28">
        <v>1105.262664</v>
      </c>
      <c r="S82" s="28">
        <v>2004.136201</v>
      </c>
      <c r="T82" s="82">
        <v>1561.1</v>
      </c>
      <c r="U82" s="82">
        <v>1173.3</v>
      </c>
      <c r="V82" s="82">
        <v>1499.5</v>
      </c>
    </row>
    <row r="83" spans="1:22" ht="42" customHeight="1">
      <c r="A83" s="9" t="s">
        <v>1069</v>
      </c>
      <c r="B83" s="70">
        <v>0</v>
      </c>
      <c r="C83" s="28">
        <v>0.0044</v>
      </c>
      <c r="D83" s="28">
        <v>0.5015</v>
      </c>
      <c r="E83" s="28">
        <v>11.9046</v>
      </c>
      <c r="F83" s="28">
        <v>58.8546</v>
      </c>
      <c r="G83" s="28">
        <v>90.1521</v>
      </c>
      <c r="H83" s="28">
        <v>147.0525</v>
      </c>
      <c r="I83" s="28">
        <v>132.057407</v>
      </c>
      <c r="J83" s="28">
        <v>172.5989</v>
      </c>
      <c r="K83" s="28">
        <v>190.5908</v>
      </c>
      <c r="L83" s="28">
        <v>223.1144</v>
      </c>
      <c r="M83" s="28">
        <v>238.347261</v>
      </c>
      <c r="N83" s="28">
        <v>542.276612</v>
      </c>
      <c r="O83" s="28">
        <v>585.616542</v>
      </c>
      <c r="P83" s="28">
        <v>601.359842</v>
      </c>
      <c r="Q83" s="28">
        <v>953.93689</v>
      </c>
      <c r="R83" s="28">
        <v>992.133055</v>
      </c>
      <c r="S83" s="28">
        <v>714.405248</v>
      </c>
      <c r="T83" s="82">
        <v>1056.3</v>
      </c>
      <c r="U83" s="82">
        <v>977.9</v>
      </c>
      <c r="V83" s="70">
        <v>950</v>
      </c>
    </row>
    <row r="84" spans="1:22" ht="38.25">
      <c r="A84" s="9" t="s">
        <v>938</v>
      </c>
      <c r="B84" s="8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U84" s="329"/>
      <c r="V84" s="334"/>
    </row>
    <row r="85" spans="1:22" ht="12.75">
      <c r="A85" s="12" t="s">
        <v>939</v>
      </c>
      <c r="B85" s="84">
        <v>52.5</v>
      </c>
      <c r="C85" s="28">
        <v>34.5</v>
      </c>
      <c r="D85" s="28">
        <v>43.1</v>
      </c>
      <c r="E85" s="28">
        <v>59.6</v>
      </c>
      <c r="F85" s="28">
        <v>49.3</v>
      </c>
      <c r="G85" s="28">
        <v>56.8</v>
      </c>
      <c r="H85" s="28">
        <v>49.1</v>
      </c>
      <c r="I85" s="28">
        <v>42.8</v>
      </c>
      <c r="J85" s="28">
        <v>35.1</v>
      </c>
      <c r="K85" s="28">
        <v>40.6</v>
      </c>
      <c r="L85" s="28">
        <v>38.6</v>
      </c>
      <c r="M85" s="28">
        <v>44.6</v>
      </c>
      <c r="N85" s="28">
        <v>58</v>
      </c>
      <c r="O85" s="28">
        <v>62.8</v>
      </c>
      <c r="P85" s="28">
        <v>61.6</v>
      </c>
      <c r="Q85" s="28">
        <v>67.4</v>
      </c>
      <c r="R85" s="28">
        <v>77.8</v>
      </c>
      <c r="S85" s="28">
        <v>80.7</v>
      </c>
      <c r="T85" s="15">
        <v>78.3</v>
      </c>
      <c r="U85" s="16">
        <v>84.9</v>
      </c>
      <c r="V85" s="15">
        <v>78.7</v>
      </c>
    </row>
    <row r="86" spans="1:22" ht="28.5">
      <c r="A86" s="85" t="s">
        <v>1070</v>
      </c>
      <c r="B86" s="84">
        <v>879.2</v>
      </c>
      <c r="C86" s="14">
        <v>417.6</v>
      </c>
      <c r="D86" s="14">
        <v>497</v>
      </c>
      <c r="E86" s="14">
        <v>369.1</v>
      </c>
      <c r="F86" s="14">
        <v>238.5</v>
      </c>
      <c r="G86" s="14">
        <v>258.6</v>
      </c>
      <c r="H86" s="14">
        <v>313.6</v>
      </c>
      <c r="I86" s="14">
        <v>305.4</v>
      </c>
      <c r="J86" s="14">
        <v>271.4</v>
      </c>
      <c r="K86" s="14">
        <v>313</v>
      </c>
      <c r="L86" s="14">
        <v>334</v>
      </c>
      <c r="M86" s="14">
        <v>394.1</v>
      </c>
      <c r="N86" s="14">
        <v>464.2</v>
      </c>
      <c r="O86" s="14">
        <v>497</v>
      </c>
      <c r="P86" s="14">
        <v>543.1</v>
      </c>
      <c r="Q86" s="14">
        <v>619.4</v>
      </c>
      <c r="R86" s="14">
        <v>666.2</v>
      </c>
      <c r="S86" s="14">
        <v>603.7</v>
      </c>
      <c r="T86" s="14">
        <v>585.5</v>
      </c>
      <c r="U86" s="16">
        <v>548.4</v>
      </c>
      <c r="V86" s="14">
        <v>518.4</v>
      </c>
    </row>
    <row r="87" spans="1:22" ht="12.75">
      <c r="A87" s="12" t="s">
        <v>940</v>
      </c>
      <c r="B87" s="86">
        <v>1864</v>
      </c>
      <c r="C87" s="11">
        <v>1229</v>
      </c>
      <c r="D87" s="11">
        <v>1794</v>
      </c>
      <c r="E87" s="11">
        <v>1632</v>
      </c>
      <c r="F87" s="11">
        <v>1329</v>
      </c>
      <c r="G87" s="11">
        <v>1400</v>
      </c>
      <c r="H87" s="11">
        <v>1612</v>
      </c>
      <c r="I87" s="11">
        <v>1532</v>
      </c>
      <c r="J87" s="11">
        <v>1372</v>
      </c>
      <c r="K87" s="11">
        <v>1700</v>
      </c>
      <c r="L87" s="11">
        <v>1845</v>
      </c>
      <c r="M87" s="11">
        <v>2271</v>
      </c>
      <c r="N87" s="11">
        <v>2789</v>
      </c>
      <c r="O87" s="11">
        <v>2846</v>
      </c>
      <c r="P87" s="11">
        <v>3383</v>
      </c>
      <c r="Q87" s="11">
        <v>4312</v>
      </c>
      <c r="R87" s="11">
        <v>4421</v>
      </c>
      <c r="S87" s="11">
        <v>4209</v>
      </c>
      <c r="T87" s="11">
        <v>4890</v>
      </c>
      <c r="U87" s="13">
        <v>5545</v>
      </c>
      <c r="V87" s="11">
        <v>5616</v>
      </c>
    </row>
    <row r="88" spans="1:22" ht="12.75">
      <c r="A88" s="12" t="s">
        <v>941</v>
      </c>
      <c r="B88" s="84">
        <v>208</v>
      </c>
      <c r="C88" s="14">
        <v>68.5</v>
      </c>
      <c r="D88" s="14">
        <v>117.1</v>
      </c>
      <c r="E88" s="14">
        <v>201.6</v>
      </c>
      <c r="F88" s="14">
        <v>139.6</v>
      </c>
      <c r="G88" s="14">
        <v>194.7</v>
      </c>
      <c r="H88" s="14">
        <v>224.4</v>
      </c>
      <c r="I88" s="14">
        <v>177.2</v>
      </c>
      <c r="J88" s="14">
        <v>160.7</v>
      </c>
      <c r="K88" s="14">
        <v>190.5</v>
      </c>
      <c r="L88" s="14">
        <v>197.3</v>
      </c>
      <c r="M88" s="14">
        <v>239.3</v>
      </c>
      <c r="N88" s="14">
        <v>263.1</v>
      </c>
      <c r="O88" s="14">
        <v>326.2</v>
      </c>
      <c r="P88" s="14">
        <v>406.4</v>
      </c>
      <c r="Q88" s="14">
        <v>391.3</v>
      </c>
      <c r="R88" s="14">
        <v>569.5</v>
      </c>
      <c r="S88" s="14">
        <v>624</v>
      </c>
      <c r="T88" s="14">
        <v>553.7</v>
      </c>
      <c r="U88" s="16">
        <v>525.2</v>
      </c>
      <c r="V88" s="14">
        <v>548.4</v>
      </c>
    </row>
    <row r="89" spans="1:22" ht="12.75">
      <c r="A89" s="12" t="s">
        <v>942</v>
      </c>
      <c r="B89" s="84">
        <v>127.3</v>
      </c>
      <c r="C89" s="14">
        <v>56.7</v>
      </c>
      <c r="D89" s="14">
        <v>87.6</v>
      </c>
      <c r="E89" s="14">
        <v>90.3</v>
      </c>
      <c r="F89" s="14">
        <v>63.2</v>
      </c>
      <c r="G89" s="14">
        <v>83.5</v>
      </c>
      <c r="H89" s="14">
        <v>107.6</v>
      </c>
      <c r="I89" s="14">
        <v>77.4</v>
      </c>
      <c r="J89" s="14">
        <v>61.6</v>
      </c>
      <c r="K89" s="14">
        <v>96.6</v>
      </c>
      <c r="L89" s="14">
        <v>118.3</v>
      </c>
      <c r="M89" s="14">
        <v>109.8</v>
      </c>
      <c r="N89" s="14">
        <v>139.7</v>
      </c>
      <c r="O89" s="14">
        <v>167.2</v>
      </c>
      <c r="P89" s="14">
        <v>202.1</v>
      </c>
      <c r="Q89" s="14">
        <v>256.2</v>
      </c>
      <c r="R89" s="14">
        <v>281.7</v>
      </c>
      <c r="S89" s="14">
        <v>206</v>
      </c>
      <c r="T89" s="14">
        <v>268.4</v>
      </c>
      <c r="U89" s="16">
        <v>315.4</v>
      </c>
      <c r="V89" s="14">
        <v>267.8</v>
      </c>
    </row>
    <row r="90" spans="1:22" ht="12.75">
      <c r="A90" s="12" t="s">
        <v>943</v>
      </c>
      <c r="B90" s="84">
        <v>51.9</v>
      </c>
      <c r="C90" s="14">
        <v>19.6</v>
      </c>
      <c r="D90" s="14">
        <v>33</v>
      </c>
      <c r="E90" s="14">
        <v>45.7</v>
      </c>
      <c r="F90" s="14">
        <v>26.4</v>
      </c>
      <c r="G90" s="14">
        <v>37.2</v>
      </c>
      <c r="H90" s="14">
        <v>41</v>
      </c>
      <c r="I90" s="14">
        <v>34.6</v>
      </c>
      <c r="J90" s="14">
        <v>25.9</v>
      </c>
      <c r="K90" s="14">
        <v>35.2</v>
      </c>
      <c r="L90" s="14">
        <v>44.2</v>
      </c>
      <c r="M90" s="14">
        <v>54</v>
      </c>
      <c r="N90" s="14">
        <v>62.4</v>
      </c>
      <c r="O90" s="14">
        <v>71.7</v>
      </c>
      <c r="P90" s="14">
        <v>82.6</v>
      </c>
      <c r="Q90" s="14">
        <v>95.4</v>
      </c>
      <c r="R90" s="14">
        <v>102.1</v>
      </c>
      <c r="S90" s="14">
        <v>88.4</v>
      </c>
      <c r="T90" s="14">
        <v>93.8</v>
      </c>
      <c r="U90" s="16">
        <v>89.1</v>
      </c>
      <c r="V90" s="14">
        <v>83.3</v>
      </c>
    </row>
    <row r="91" spans="1:22" ht="12.75">
      <c r="A91" s="12" t="s">
        <v>944</v>
      </c>
      <c r="B91" s="84">
        <v>335.3</v>
      </c>
      <c r="C91" s="14">
        <v>256.8</v>
      </c>
      <c r="D91" s="14">
        <v>489.7</v>
      </c>
      <c r="E91" s="14">
        <v>421.1</v>
      </c>
      <c r="F91" s="14">
        <v>299.6</v>
      </c>
      <c r="G91" s="14">
        <v>378.8</v>
      </c>
      <c r="H91" s="14">
        <v>480.9</v>
      </c>
      <c r="I91" s="14">
        <v>434.2</v>
      </c>
      <c r="J91" s="14">
        <v>294.7</v>
      </c>
      <c r="K91" s="14">
        <v>394</v>
      </c>
      <c r="L91" s="14">
        <v>499.8</v>
      </c>
      <c r="M91" s="14">
        <v>468.7</v>
      </c>
      <c r="N91" s="14">
        <v>505.6</v>
      </c>
      <c r="O91" s="14">
        <v>777.4</v>
      </c>
      <c r="P91" s="14">
        <v>794.1</v>
      </c>
      <c r="Q91" s="14">
        <v>791.5</v>
      </c>
      <c r="R91" s="14">
        <v>930.6</v>
      </c>
      <c r="S91" s="14">
        <v>811.1</v>
      </c>
      <c r="T91" s="14">
        <v>976.4</v>
      </c>
      <c r="U91" s="16">
        <v>928.4</v>
      </c>
      <c r="V91" s="14">
        <v>822</v>
      </c>
    </row>
    <row r="92" spans="1:22" ht="25.5">
      <c r="A92" s="12" t="s">
        <v>945</v>
      </c>
      <c r="B92" s="84">
        <v>548.2</v>
      </c>
      <c r="C92" s="14">
        <v>311.4</v>
      </c>
      <c r="D92" s="14">
        <v>508.5</v>
      </c>
      <c r="E92" s="14">
        <v>294</v>
      </c>
      <c r="F92" s="14">
        <v>205.1</v>
      </c>
      <c r="G92" s="14">
        <v>175.4</v>
      </c>
      <c r="H92" s="14">
        <v>199.5</v>
      </c>
      <c r="I92" s="14">
        <v>208.9</v>
      </c>
      <c r="J92" s="14">
        <v>221.1</v>
      </c>
      <c r="K92" s="14">
        <v>228.9</v>
      </c>
      <c r="L92" s="14">
        <v>267.1</v>
      </c>
      <c r="M92" s="14">
        <v>326</v>
      </c>
      <c r="N92" s="14">
        <v>370.7</v>
      </c>
      <c r="O92" s="14">
        <v>351.4</v>
      </c>
      <c r="P92" s="14">
        <v>424.3</v>
      </c>
      <c r="Q92" s="14">
        <v>497</v>
      </c>
      <c r="R92" s="14">
        <v>530.1</v>
      </c>
      <c r="S92" s="14">
        <v>480.6</v>
      </c>
      <c r="T92" s="14">
        <v>506.6</v>
      </c>
      <c r="U92" s="14">
        <v>558.2</v>
      </c>
      <c r="V92" s="14">
        <v>572</v>
      </c>
    </row>
    <row r="93" spans="1:22" ht="38.25">
      <c r="A93" s="9" t="s">
        <v>946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U93" s="135"/>
      <c r="V93" s="77"/>
    </row>
    <row r="94" spans="1:22" ht="12.75">
      <c r="A94" s="12" t="s">
        <v>939</v>
      </c>
      <c r="B94" s="19">
        <v>61.8</v>
      </c>
      <c r="C94" s="14">
        <v>51.5</v>
      </c>
      <c r="D94" s="14">
        <v>55.8</v>
      </c>
      <c r="E94" s="14">
        <v>63.5</v>
      </c>
      <c r="F94" s="14">
        <v>45.2</v>
      </c>
      <c r="G94" s="14">
        <v>58.4</v>
      </c>
      <c r="H94" s="14">
        <v>49.6</v>
      </c>
      <c r="I94" s="14">
        <v>44.5</v>
      </c>
      <c r="J94" s="14">
        <v>32.2</v>
      </c>
      <c r="K94" s="14">
        <v>39.5</v>
      </c>
      <c r="L94" s="14">
        <v>40.8</v>
      </c>
      <c r="M94" s="14">
        <v>49.3</v>
      </c>
      <c r="N94" s="14">
        <v>61.7</v>
      </c>
      <c r="O94" s="14">
        <v>66.2</v>
      </c>
      <c r="P94" s="14">
        <v>65.2</v>
      </c>
      <c r="Q94" s="14">
        <v>70.6</v>
      </c>
      <c r="R94" s="14">
        <v>84.4</v>
      </c>
      <c r="S94" s="14">
        <v>93.9</v>
      </c>
      <c r="T94" s="14">
        <v>86.4</v>
      </c>
      <c r="U94" s="82">
        <v>93.9</v>
      </c>
      <c r="V94" s="14">
        <v>88.6</v>
      </c>
    </row>
    <row r="95" spans="1:22" ht="28.5">
      <c r="A95" s="85" t="s">
        <v>1070</v>
      </c>
      <c r="B95" s="19">
        <v>1034</v>
      </c>
      <c r="C95" s="14">
        <v>623.2</v>
      </c>
      <c r="D95" s="14">
        <v>644</v>
      </c>
      <c r="E95" s="14">
        <v>393.6</v>
      </c>
      <c r="F95" s="14">
        <v>218.4</v>
      </c>
      <c r="G95" s="14">
        <v>265.6</v>
      </c>
      <c r="H95" s="14">
        <v>316.8</v>
      </c>
      <c r="I95" s="14">
        <v>317.7</v>
      </c>
      <c r="J95" s="14">
        <v>249.1</v>
      </c>
      <c r="K95" s="14">
        <v>305.1</v>
      </c>
      <c r="L95" s="14">
        <v>353.4</v>
      </c>
      <c r="M95" s="14">
        <v>435.4</v>
      </c>
      <c r="N95" s="14">
        <v>494</v>
      </c>
      <c r="O95" s="14">
        <v>523.4</v>
      </c>
      <c r="P95" s="14">
        <v>574.4</v>
      </c>
      <c r="Q95" s="14">
        <v>648.6</v>
      </c>
      <c r="R95" s="14">
        <v>722.2</v>
      </c>
      <c r="S95" s="14">
        <v>702.2</v>
      </c>
      <c r="T95" s="14">
        <v>645.8</v>
      </c>
      <c r="U95" s="82">
        <v>606.3</v>
      </c>
      <c r="V95" s="14">
        <v>583.7</v>
      </c>
    </row>
    <row r="96" spans="1:22" ht="12.75">
      <c r="A96" s="12" t="s">
        <v>940</v>
      </c>
      <c r="B96" s="52">
        <v>2192</v>
      </c>
      <c r="C96" s="52">
        <v>1834</v>
      </c>
      <c r="D96" s="52">
        <v>2325</v>
      </c>
      <c r="E96" s="52">
        <v>1740</v>
      </c>
      <c r="F96" s="52">
        <v>1217</v>
      </c>
      <c r="G96" s="52">
        <v>1437</v>
      </c>
      <c r="H96" s="52">
        <v>1628</v>
      </c>
      <c r="I96" s="52">
        <v>1594</v>
      </c>
      <c r="J96" s="52">
        <v>1259</v>
      </c>
      <c r="K96" s="52">
        <v>1657</v>
      </c>
      <c r="L96" s="52">
        <v>1953</v>
      </c>
      <c r="M96" s="52">
        <v>2509</v>
      </c>
      <c r="N96" s="52">
        <v>2967</v>
      </c>
      <c r="O96" s="52">
        <v>2997</v>
      </c>
      <c r="P96" s="52">
        <v>3578</v>
      </c>
      <c r="Q96" s="52">
        <v>4515</v>
      </c>
      <c r="R96" s="52">
        <v>4793</v>
      </c>
      <c r="S96" s="52">
        <v>4896</v>
      </c>
      <c r="T96" s="11">
        <v>5394</v>
      </c>
      <c r="U96" s="82">
        <v>6131</v>
      </c>
      <c r="V96" s="52">
        <v>6324</v>
      </c>
    </row>
    <row r="97" spans="1:22" ht="12.75">
      <c r="A97" s="12" t="s">
        <v>941</v>
      </c>
      <c r="B97" s="19">
        <v>244.6</v>
      </c>
      <c r="C97" s="14">
        <v>102.2</v>
      </c>
      <c r="D97" s="14">
        <v>151.8</v>
      </c>
      <c r="E97" s="14">
        <v>215.4</v>
      </c>
      <c r="F97" s="14">
        <v>127.8</v>
      </c>
      <c r="G97" s="14">
        <v>199.9</v>
      </c>
      <c r="H97" s="14">
        <v>226.7</v>
      </c>
      <c r="I97" s="14">
        <v>184.4</v>
      </c>
      <c r="J97" s="14">
        <v>147.5</v>
      </c>
      <c r="K97" s="14">
        <v>185.7</v>
      </c>
      <c r="L97" s="14">
        <v>208.8</v>
      </c>
      <c r="M97" s="14">
        <v>264.4</v>
      </c>
      <c r="N97" s="14">
        <v>280</v>
      </c>
      <c r="O97" s="14">
        <v>343.6</v>
      </c>
      <c r="P97" s="14">
        <v>429.9</v>
      </c>
      <c r="Q97" s="14">
        <v>409.7</v>
      </c>
      <c r="R97" s="14">
        <v>617.4</v>
      </c>
      <c r="S97" s="14">
        <v>725.9</v>
      </c>
      <c r="T97" s="14">
        <v>610.8</v>
      </c>
      <c r="U97" s="82">
        <v>580.7</v>
      </c>
      <c r="V97" s="14">
        <v>617.5</v>
      </c>
    </row>
    <row r="98" spans="1:22" ht="12.75">
      <c r="A98" s="12" t="s">
        <v>942</v>
      </c>
      <c r="B98" s="19">
        <v>149.7</v>
      </c>
      <c r="C98" s="14">
        <v>84.7</v>
      </c>
      <c r="D98" s="14">
        <v>113.5</v>
      </c>
      <c r="E98" s="14">
        <v>96.4</v>
      </c>
      <c r="F98" s="14">
        <v>57.9</v>
      </c>
      <c r="G98" s="14">
        <v>85.8</v>
      </c>
      <c r="H98" s="14">
        <v>108.6</v>
      </c>
      <c r="I98" s="14">
        <v>80.6</v>
      </c>
      <c r="J98" s="14">
        <v>56.5</v>
      </c>
      <c r="K98" s="14">
        <v>94.2</v>
      </c>
      <c r="L98" s="14">
        <v>125.2</v>
      </c>
      <c r="M98" s="14">
        <v>121.3</v>
      </c>
      <c r="N98" s="14">
        <v>148.7</v>
      </c>
      <c r="O98" s="14">
        <v>176.1</v>
      </c>
      <c r="P98" s="14">
        <v>213.8</v>
      </c>
      <c r="Q98" s="14">
        <v>268.3</v>
      </c>
      <c r="R98" s="14">
        <v>305.3</v>
      </c>
      <c r="S98" s="14">
        <v>239.6</v>
      </c>
      <c r="T98" s="14">
        <v>296.1</v>
      </c>
      <c r="U98" s="82">
        <v>348.7</v>
      </c>
      <c r="V98" s="14">
        <v>301.5</v>
      </c>
    </row>
    <row r="99" spans="1:22" ht="12.75">
      <c r="A99" s="12" t="s">
        <v>943</v>
      </c>
      <c r="B99" s="19">
        <v>61</v>
      </c>
      <c r="C99" s="14">
        <v>29.2</v>
      </c>
      <c r="D99" s="14">
        <v>42.8</v>
      </c>
      <c r="E99" s="14">
        <v>48.7</v>
      </c>
      <c r="F99" s="14">
        <v>24.2</v>
      </c>
      <c r="G99" s="14">
        <v>38.2</v>
      </c>
      <c r="H99" s="14">
        <v>41.4</v>
      </c>
      <c r="I99" s="14">
        <v>36</v>
      </c>
      <c r="J99" s="14">
        <v>23.7</v>
      </c>
      <c r="K99" s="14">
        <v>34.4</v>
      </c>
      <c r="L99" s="14">
        <v>46.8</v>
      </c>
      <c r="M99" s="14">
        <v>59.6</v>
      </c>
      <c r="N99" s="14">
        <v>66.4</v>
      </c>
      <c r="O99" s="14">
        <v>75.5</v>
      </c>
      <c r="P99" s="14">
        <v>87.4</v>
      </c>
      <c r="Q99" s="14">
        <v>99.9</v>
      </c>
      <c r="R99" s="14">
        <v>110.7</v>
      </c>
      <c r="S99" s="14">
        <v>102.8</v>
      </c>
      <c r="T99" s="14">
        <v>103.5</v>
      </c>
      <c r="U99" s="82">
        <v>98.5</v>
      </c>
      <c r="V99" s="14">
        <v>93.8</v>
      </c>
    </row>
    <row r="100" spans="1:22" ht="12.75">
      <c r="A100" s="12" t="s">
        <v>944</v>
      </c>
      <c r="B100" s="19">
        <v>394.2</v>
      </c>
      <c r="C100" s="14">
        <v>383.3</v>
      </c>
      <c r="D100" s="14">
        <v>634.6</v>
      </c>
      <c r="E100" s="14">
        <v>449.1</v>
      </c>
      <c r="F100" s="14">
        <v>274.3</v>
      </c>
      <c r="G100" s="14">
        <v>389</v>
      </c>
      <c r="H100" s="14">
        <v>485.8</v>
      </c>
      <c r="I100" s="14">
        <v>451.8</v>
      </c>
      <c r="J100" s="14">
        <v>270.5</v>
      </c>
      <c r="K100" s="14">
        <v>384</v>
      </c>
      <c r="L100" s="14">
        <v>528.9</v>
      </c>
      <c r="M100" s="14">
        <v>517.8</v>
      </c>
      <c r="N100" s="14">
        <v>538</v>
      </c>
      <c r="O100" s="14">
        <v>818.8</v>
      </c>
      <c r="P100" s="14">
        <v>839.9</v>
      </c>
      <c r="Q100" s="14">
        <v>828.8</v>
      </c>
      <c r="R100" s="14">
        <v>1008.7</v>
      </c>
      <c r="S100" s="14">
        <v>943.5</v>
      </c>
      <c r="T100" s="14">
        <v>1077.1</v>
      </c>
      <c r="U100" s="82">
        <v>1026.4</v>
      </c>
      <c r="V100" s="14">
        <v>925.5</v>
      </c>
    </row>
    <row r="101" spans="1:22" ht="25.5">
      <c r="A101" s="12" t="s">
        <v>945</v>
      </c>
      <c r="B101" s="19">
        <v>644.7</v>
      </c>
      <c r="C101" s="14">
        <v>464.7</v>
      </c>
      <c r="D101" s="14">
        <v>658.9</v>
      </c>
      <c r="E101" s="14">
        <v>313.5</v>
      </c>
      <c r="F101" s="14">
        <v>187.8</v>
      </c>
      <c r="G101" s="14">
        <v>180.1</v>
      </c>
      <c r="H101" s="14">
        <v>201.5</v>
      </c>
      <c r="I101" s="14">
        <v>217.4</v>
      </c>
      <c r="J101" s="14">
        <v>203</v>
      </c>
      <c r="K101" s="14">
        <v>223.1</v>
      </c>
      <c r="L101" s="14">
        <v>282.7</v>
      </c>
      <c r="M101" s="14">
        <v>360.1</v>
      </c>
      <c r="N101" s="14">
        <v>394.5</v>
      </c>
      <c r="O101" s="14">
        <v>370.1</v>
      </c>
      <c r="P101" s="14">
        <v>448.7</v>
      </c>
      <c r="Q101" s="14">
        <v>520.4</v>
      </c>
      <c r="R101" s="14">
        <v>574.6</v>
      </c>
      <c r="S101" s="14">
        <v>559</v>
      </c>
      <c r="T101" s="14">
        <v>558.6</v>
      </c>
      <c r="U101" s="82">
        <v>619.1</v>
      </c>
      <c r="V101" s="14">
        <v>645.7</v>
      </c>
    </row>
    <row r="102" spans="1:22" ht="30.75" customHeight="1">
      <c r="A102" s="9" t="s">
        <v>947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U102" s="329"/>
      <c r="V102" s="204"/>
    </row>
    <row r="103" spans="1:22" ht="12.75">
      <c r="A103" s="12" t="s">
        <v>939</v>
      </c>
      <c r="B103" s="19">
        <v>20.9</v>
      </c>
      <c r="C103" s="14">
        <v>13.4</v>
      </c>
      <c r="D103" s="14">
        <v>18.9</v>
      </c>
      <c r="E103" s="14">
        <v>22.6</v>
      </c>
      <c r="F103" s="14">
        <v>18</v>
      </c>
      <c r="G103" s="14">
        <v>22.3</v>
      </c>
      <c r="H103" s="14">
        <v>17.1</v>
      </c>
      <c r="I103" s="14">
        <v>16.9</v>
      </c>
      <c r="J103" s="14">
        <v>9.5</v>
      </c>
      <c r="K103" s="14">
        <v>12.3</v>
      </c>
      <c r="L103" s="14">
        <v>12.9</v>
      </c>
      <c r="M103" s="14">
        <v>15.6</v>
      </c>
      <c r="N103" s="14">
        <v>18.4</v>
      </c>
      <c r="O103" s="14">
        <v>18.8</v>
      </c>
      <c r="P103" s="14">
        <v>18</v>
      </c>
      <c r="Q103" s="14">
        <v>18.1</v>
      </c>
      <c r="R103" s="14">
        <v>19.3</v>
      </c>
      <c r="S103" s="14">
        <v>22.8</v>
      </c>
      <c r="T103" s="14">
        <v>24.1</v>
      </c>
      <c r="U103" s="82">
        <v>33.5</v>
      </c>
      <c r="V103" s="14">
        <v>31.1</v>
      </c>
    </row>
    <row r="104" spans="1:22" ht="28.5">
      <c r="A104" s="85" t="s">
        <v>1070</v>
      </c>
      <c r="B104" s="19">
        <v>349.1</v>
      </c>
      <c r="C104" s="14">
        <v>162.3</v>
      </c>
      <c r="D104" s="14">
        <v>218.3</v>
      </c>
      <c r="E104" s="14">
        <v>140.2</v>
      </c>
      <c r="F104" s="14">
        <v>87</v>
      </c>
      <c r="G104" s="14">
        <v>101.6</v>
      </c>
      <c r="H104" s="14">
        <v>109.4</v>
      </c>
      <c r="I104" s="14">
        <v>120.6</v>
      </c>
      <c r="J104" s="14">
        <v>73.5</v>
      </c>
      <c r="K104" s="14">
        <v>95.3</v>
      </c>
      <c r="L104" s="14">
        <v>111.6</v>
      </c>
      <c r="M104" s="14">
        <v>137.6</v>
      </c>
      <c r="N104" s="14">
        <v>147.1</v>
      </c>
      <c r="O104" s="14">
        <v>148.7</v>
      </c>
      <c r="P104" s="14">
        <v>158.7</v>
      </c>
      <c r="Q104" s="14">
        <v>166.3</v>
      </c>
      <c r="R104" s="14">
        <v>165.5</v>
      </c>
      <c r="S104" s="14">
        <v>170.5</v>
      </c>
      <c r="T104" s="14">
        <v>179.9</v>
      </c>
      <c r="U104" s="82">
        <v>216.4</v>
      </c>
      <c r="V104" s="14">
        <v>204.9</v>
      </c>
    </row>
    <row r="105" spans="1:22" ht="12.75">
      <c r="A105" s="12" t="s">
        <v>940</v>
      </c>
      <c r="B105" s="52">
        <v>740</v>
      </c>
      <c r="C105" s="14">
        <v>478</v>
      </c>
      <c r="D105" s="14">
        <v>788</v>
      </c>
      <c r="E105" s="14">
        <v>620</v>
      </c>
      <c r="F105" s="14">
        <v>485</v>
      </c>
      <c r="G105" s="14">
        <v>550</v>
      </c>
      <c r="H105" s="14">
        <v>562</v>
      </c>
      <c r="I105" s="14">
        <v>605</v>
      </c>
      <c r="J105" s="14">
        <v>371</v>
      </c>
      <c r="K105" s="14">
        <v>518</v>
      </c>
      <c r="L105" s="14">
        <v>617</v>
      </c>
      <c r="M105" s="14">
        <v>793</v>
      </c>
      <c r="N105" s="14">
        <v>883</v>
      </c>
      <c r="O105" s="14">
        <v>851</v>
      </c>
      <c r="P105" s="14">
        <v>989</v>
      </c>
      <c r="Q105" s="14">
        <v>1158</v>
      </c>
      <c r="R105" s="14">
        <v>1098</v>
      </c>
      <c r="S105" s="14">
        <v>1189</v>
      </c>
      <c r="T105" s="11">
        <v>1502</v>
      </c>
      <c r="U105" s="82">
        <v>2188</v>
      </c>
      <c r="V105" s="11">
        <v>2220</v>
      </c>
    </row>
    <row r="106" spans="1:22" ht="12.75">
      <c r="A106" s="12" t="s">
        <v>941</v>
      </c>
      <c r="B106" s="19">
        <v>82.6</v>
      </c>
      <c r="C106" s="14">
        <v>26.6</v>
      </c>
      <c r="D106" s="14">
        <v>51.4</v>
      </c>
      <c r="E106" s="14">
        <v>76.7</v>
      </c>
      <c r="F106" s="14">
        <v>50.9</v>
      </c>
      <c r="G106" s="14">
        <v>76.4</v>
      </c>
      <c r="H106" s="14">
        <v>78.3</v>
      </c>
      <c r="I106" s="14">
        <v>70</v>
      </c>
      <c r="J106" s="14">
        <v>43.5</v>
      </c>
      <c r="K106" s="14">
        <v>58</v>
      </c>
      <c r="L106" s="14">
        <v>65.9</v>
      </c>
      <c r="M106" s="14">
        <v>83.6</v>
      </c>
      <c r="N106" s="14">
        <v>83.4</v>
      </c>
      <c r="O106" s="14">
        <v>97.6</v>
      </c>
      <c r="P106" s="14">
        <v>118.8</v>
      </c>
      <c r="Q106" s="14">
        <v>105</v>
      </c>
      <c r="R106" s="14">
        <v>141.5</v>
      </c>
      <c r="S106" s="14">
        <v>176.3</v>
      </c>
      <c r="T106" s="14">
        <v>170.1</v>
      </c>
      <c r="U106" s="82">
        <v>207.2</v>
      </c>
      <c r="V106" s="14">
        <v>216.7</v>
      </c>
    </row>
    <row r="107" spans="1:22" ht="12.75">
      <c r="A107" s="12" t="s">
        <v>942</v>
      </c>
      <c r="B107" s="19">
        <v>50.5</v>
      </c>
      <c r="C107" s="14">
        <v>22.1</v>
      </c>
      <c r="D107" s="14">
        <v>38.5</v>
      </c>
      <c r="E107" s="14">
        <v>34.3</v>
      </c>
      <c r="F107" s="14">
        <v>23</v>
      </c>
      <c r="G107" s="14">
        <v>32.8</v>
      </c>
      <c r="H107" s="14">
        <v>37.5</v>
      </c>
      <c r="I107" s="14">
        <v>30.6</v>
      </c>
      <c r="J107" s="14">
        <v>16.7</v>
      </c>
      <c r="K107" s="14">
        <v>29.4</v>
      </c>
      <c r="L107" s="14">
        <v>39.5</v>
      </c>
      <c r="M107" s="14">
        <v>38.4</v>
      </c>
      <c r="N107" s="14">
        <v>44.3</v>
      </c>
      <c r="O107" s="14">
        <v>50</v>
      </c>
      <c r="P107" s="14">
        <v>59.1</v>
      </c>
      <c r="Q107" s="14">
        <v>68.8</v>
      </c>
      <c r="R107" s="14">
        <v>70</v>
      </c>
      <c r="S107" s="14">
        <v>58.2</v>
      </c>
      <c r="T107" s="14">
        <v>82.5</v>
      </c>
      <c r="U107" s="82">
        <v>124.4</v>
      </c>
      <c r="V107" s="14">
        <v>105.8</v>
      </c>
    </row>
    <row r="108" spans="1:22" ht="12.75">
      <c r="A108" s="12" t="s">
        <v>943</v>
      </c>
      <c r="B108" s="19">
        <v>20.6</v>
      </c>
      <c r="C108" s="14">
        <v>7.6</v>
      </c>
      <c r="D108" s="14">
        <v>14.5</v>
      </c>
      <c r="E108" s="14">
        <v>17.4</v>
      </c>
      <c r="F108" s="14">
        <v>9.6</v>
      </c>
      <c r="G108" s="14">
        <v>14.6</v>
      </c>
      <c r="H108" s="14">
        <v>14.3</v>
      </c>
      <c r="I108" s="14">
        <v>13.7</v>
      </c>
      <c r="J108" s="14">
        <v>7</v>
      </c>
      <c r="K108" s="14">
        <v>10.7</v>
      </c>
      <c r="L108" s="14">
        <v>14.8</v>
      </c>
      <c r="M108" s="14">
        <v>18.9</v>
      </c>
      <c r="N108" s="14">
        <v>19.8</v>
      </c>
      <c r="O108" s="14">
        <v>21.4</v>
      </c>
      <c r="P108" s="14">
        <v>24.1</v>
      </c>
      <c r="Q108" s="14">
        <v>25.6</v>
      </c>
      <c r="R108" s="14">
        <v>25.4</v>
      </c>
      <c r="S108" s="14">
        <v>25</v>
      </c>
      <c r="T108" s="14">
        <v>28.8</v>
      </c>
      <c r="U108" s="82">
        <v>35.1</v>
      </c>
      <c r="V108" s="14">
        <v>32.9</v>
      </c>
    </row>
    <row r="109" spans="1:22" ht="12.75">
      <c r="A109" s="12" t="s">
        <v>944</v>
      </c>
      <c r="B109" s="19">
        <v>133.1</v>
      </c>
      <c r="C109" s="14">
        <v>99.8</v>
      </c>
      <c r="D109" s="14">
        <v>215.1</v>
      </c>
      <c r="E109" s="14">
        <v>160</v>
      </c>
      <c r="F109" s="14">
        <v>109.2</v>
      </c>
      <c r="G109" s="14">
        <v>148.7</v>
      </c>
      <c r="H109" s="14">
        <v>167.8</v>
      </c>
      <c r="I109" s="14">
        <v>171.5</v>
      </c>
      <c r="J109" s="14">
        <v>79.8</v>
      </c>
      <c r="K109" s="14">
        <v>119.9</v>
      </c>
      <c r="L109" s="14">
        <v>167.1</v>
      </c>
      <c r="M109" s="14">
        <v>163.7</v>
      </c>
      <c r="N109" s="14">
        <v>160.2</v>
      </c>
      <c r="O109" s="14">
        <v>232.6</v>
      </c>
      <c r="P109" s="14">
        <v>232.1</v>
      </c>
      <c r="Q109" s="14">
        <v>212.5</v>
      </c>
      <c r="R109" s="14">
        <v>231.2</v>
      </c>
      <c r="S109" s="14">
        <v>229.1</v>
      </c>
      <c r="T109" s="14">
        <v>300</v>
      </c>
      <c r="U109" s="82">
        <v>366.3</v>
      </c>
      <c r="V109" s="14">
        <v>324.9</v>
      </c>
    </row>
    <row r="110" spans="1:22" ht="25.5">
      <c r="A110" s="12" t="s">
        <v>945</v>
      </c>
      <c r="B110" s="19">
        <v>217.6</v>
      </c>
      <c r="C110" s="14">
        <v>121</v>
      </c>
      <c r="D110" s="14">
        <v>223.3</v>
      </c>
      <c r="E110" s="14">
        <v>111.9</v>
      </c>
      <c r="F110" s="14">
        <v>74.8</v>
      </c>
      <c r="G110" s="14">
        <v>68.9</v>
      </c>
      <c r="H110" s="14">
        <v>69.6</v>
      </c>
      <c r="I110" s="14">
        <v>82.5</v>
      </c>
      <c r="J110" s="14">
        <v>59.9</v>
      </c>
      <c r="K110" s="14">
        <v>69.7</v>
      </c>
      <c r="L110" s="14">
        <v>89.3</v>
      </c>
      <c r="M110" s="14">
        <v>113.9</v>
      </c>
      <c r="N110" s="14">
        <v>117.4</v>
      </c>
      <c r="O110" s="14">
        <v>105.1</v>
      </c>
      <c r="P110" s="14">
        <v>124</v>
      </c>
      <c r="Q110" s="14">
        <v>133.4</v>
      </c>
      <c r="R110" s="14">
        <v>131.7</v>
      </c>
      <c r="S110" s="14">
        <v>135.7</v>
      </c>
      <c r="T110" s="14">
        <v>155.6</v>
      </c>
      <c r="U110" s="82">
        <v>220.9</v>
      </c>
      <c r="V110" s="71">
        <v>226.6</v>
      </c>
    </row>
    <row r="111" spans="1:22" ht="25.5">
      <c r="A111" s="9" t="s">
        <v>948</v>
      </c>
      <c r="B111" s="87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U111" s="329"/>
      <c r="V111" s="204"/>
    </row>
    <row r="112" spans="1:22" ht="12.75">
      <c r="A112" s="12" t="s">
        <v>949</v>
      </c>
      <c r="B112" s="87"/>
      <c r="C112" s="87"/>
      <c r="E112" s="88">
        <v>137</v>
      </c>
      <c r="F112" s="88">
        <v>134</v>
      </c>
      <c r="G112" s="88">
        <v>125</v>
      </c>
      <c r="H112" s="88">
        <v>124</v>
      </c>
      <c r="I112" s="88">
        <v>124</v>
      </c>
      <c r="J112" s="88">
        <v>124</v>
      </c>
      <c r="K112" s="88">
        <v>124</v>
      </c>
      <c r="L112" s="88">
        <v>126</v>
      </c>
      <c r="M112" s="88">
        <v>129</v>
      </c>
      <c r="N112" s="88">
        <v>133</v>
      </c>
      <c r="O112" s="88">
        <v>135</v>
      </c>
      <c r="P112" s="88">
        <v>138</v>
      </c>
      <c r="Q112" s="88">
        <v>144</v>
      </c>
      <c r="R112" s="88">
        <v>149</v>
      </c>
      <c r="S112" s="88">
        <v>154</v>
      </c>
      <c r="T112" s="91">
        <v>160</v>
      </c>
      <c r="U112" s="82">
        <v>164</v>
      </c>
      <c r="V112" s="82">
        <v>170</v>
      </c>
    </row>
    <row r="113" spans="1:22" ht="14.25" customHeight="1">
      <c r="A113" s="12" t="s">
        <v>950</v>
      </c>
      <c r="B113" s="87"/>
      <c r="C113" s="87"/>
      <c r="E113" s="88">
        <v>9</v>
      </c>
      <c r="F113" s="88">
        <v>15</v>
      </c>
      <c r="G113" s="88">
        <v>25</v>
      </c>
      <c r="H113" s="88">
        <v>39</v>
      </c>
      <c r="I113" s="88">
        <v>43</v>
      </c>
      <c r="J113" s="88">
        <v>46</v>
      </c>
      <c r="K113" s="88">
        <v>48</v>
      </c>
      <c r="L113" s="88">
        <v>50</v>
      </c>
      <c r="M113" s="88">
        <v>54</v>
      </c>
      <c r="N113" s="88">
        <v>57</v>
      </c>
      <c r="O113" s="88">
        <v>62</v>
      </c>
      <c r="P113" s="88">
        <v>66</v>
      </c>
      <c r="Q113" s="88">
        <v>67</v>
      </c>
      <c r="R113" s="88">
        <v>62</v>
      </c>
      <c r="S113" s="88">
        <v>60</v>
      </c>
      <c r="T113" s="91">
        <v>58</v>
      </c>
      <c r="U113" s="82">
        <v>49</v>
      </c>
      <c r="V113" s="82">
        <v>46</v>
      </c>
    </row>
    <row r="114" spans="1:22" ht="12.75">
      <c r="A114" s="12" t="s">
        <v>951</v>
      </c>
      <c r="B114" s="87"/>
      <c r="C114" s="87"/>
      <c r="E114" s="87"/>
      <c r="F114" s="87"/>
      <c r="G114" s="87"/>
      <c r="H114" s="87"/>
      <c r="I114" s="87"/>
      <c r="J114" s="87"/>
      <c r="K114" s="87"/>
      <c r="L114" s="88">
        <v>7</v>
      </c>
      <c r="M114" s="88">
        <v>10</v>
      </c>
      <c r="N114" s="88">
        <v>13</v>
      </c>
      <c r="O114" s="88">
        <v>20</v>
      </c>
      <c r="P114" s="88">
        <v>26</v>
      </c>
      <c r="Q114" s="88">
        <v>33</v>
      </c>
      <c r="R114" s="88">
        <v>42</v>
      </c>
      <c r="S114" s="88">
        <v>48</v>
      </c>
      <c r="T114" s="91">
        <v>55</v>
      </c>
      <c r="U114" s="82">
        <v>63</v>
      </c>
      <c r="V114" s="82">
        <v>75</v>
      </c>
    </row>
    <row r="115" spans="1:22" ht="12.75">
      <c r="A115" s="12" t="s">
        <v>952</v>
      </c>
      <c r="B115" s="87"/>
      <c r="C115" s="87"/>
      <c r="E115" s="88">
        <v>114</v>
      </c>
      <c r="F115" s="88">
        <v>116</v>
      </c>
      <c r="G115" s="88">
        <v>112</v>
      </c>
      <c r="H115" s="88">
        <v>112</v>
      </c>
      <c r="I115" s="88">
        <v>113</v>
      </c>
      <c r="J115" s="88">
        <v>113</v>
      </c>
      <c r="K115" s="88">
        <v>113</v>
      </c>
      <c r="L115" s="88">
        <v>113</v>
      </c>
      <c r="M115" s="88">
        <v>114</v>
      </c>
      <c r="N115" s="88">
        <v>114</v>
      </c>
      <c r="O115" s="88">
        <v>114</v>
      </c>
      <c r="P115" s="88">
        <v>117</v>
      </c>
      <c r="Q115" s="88">
        <v>118</v>
      </c>
      <c r="R115" s="88">
        <v>119</v>
      </c>
      <c r="S115" s="88">
        <v>121</v>
      </c>
      <c r="T115" s="91">
        <v>123</v>
      </c>
      <c r="U115" s="82">
        <v>121</v>
      </c>
      <c r="V115" s="82">
        <v>122</v>
      </c>
    </row>
    <row r="116" spans="1:22" ht="12.75">
      <c r="A116" s="12" t="s">
        <v>953</v>
      </c>
      <c r="B116" s="87"/>
      <c r="C116" s="87"/>
      <c r="E116" s="88">
        <v>102</v>
      </c>
      <c r="F116" s="88">
        <v>100</v>
      </c>
      <c r="G116" s="88">
        <v>99</v>
      </c>
      <c r="H116" s="88">
        <v>98</v>
      </c>
      <c r="I116" s="88">
        <v>97</v>
      </c>
      <c r="J116" s="88">
        <v>97</v>
      </c>
      <c r="K116" s="88">
        <v>98</v>
      </c>
      <c r="L116" s="88">
        <v>93</v>
      </c>
      <c r="M116" s="88">
        <v>93</v>
      </c>
      <c r="N116" s="88">
        <v>93</v>
      </c>
      <c r="O116" s="88">
        <v>94</v>
      </c>
      <c r="P116" s="88">
        <v>97</v>
      </c>
      <c r="Q116" s="88">
        <v>99</v>
      </c>
      <c r="R116" s="88">
        <v>100</v>
      </c>
      <c r="S116" s="88">
        <v>100</v>
      </c>
      <c r="T116" s="91">
        <v>101</v>
      </c>
      <c r="U116" s="82">
        <v>99</v>
      </c>
      <c r="V116" s="82">
        <v>101</v>
      </c>
    </row>
    <row r="117" spans="1:22" ht="12.75">
      <c r="A117" s="12" t="s">
        <v>954</v>
      </c>
      <c r="B117" s="87"/>
      <c r="C117" s="87"/>
      <c r="E117" s="88">
        <v>77</v>
      </c>
      <c r="F117" s="88">
        <v>77</v>
      </c>
      <c r="G117" s="88">
        <v>79</v>
      </c>
      <c r="H117" s="88">
        <v>79</v>
      </c>
      <c r="I117" s="88">
        <v>80</v>
      </c>
      <c r="J117" s="88">
        <v>81</v>
      </c>
      <c r="K117" s="88">
        <v>82</v>
      </c>
      <c r="L117" s="88">
        <v>75</v>
      </c>
      <c r="M117" s="88">
        <v>77</v>
      </c>
      <c r="N117" s="88">
        <v>78</v>
      </c>
      <c r="O117" s="88">
        <v>80</v>
      </c>
      <c r="P117" s="88">
        <v>84</v>
      </c>
      <c r="Q117" s="88">
        <v>87</v>
      </c>
      <c r="R117" s="88">
        <v>88</v>
      </c>
      <c r="S117" s="88">
        <v>89</v>
      </c>
      <c r="T117" s="91">
        <v>92</v>
      </c>
      <c r="U117" s="82">
        <v>92</v>
      </c>
      <c r="V117" s="82">
        <v>93</v>
      </c>
    </row>
    <row r="118" spans="1:22" ht="12.75">
      <c r="A118" s="12" t="s">
        <v>955</v>
      </c>
      <c r="B118" s="87"/>
      <c r="C118" s="87"/>
      <c r="E118" s="88">
        <v>75</v>
      </c>
      <c r="F118" s="88">
        <v>74</v>
      </c>
      <c r="G118" s="88">
        <v>74</v>
      </c>
      <c r="H118" s="88">
        <v>72</v>
      </c>
      <c r="I118" s="88">
        <v>73</v>
      </c>
      <c r="J118" s="88">
        <v>73</v>
      </c>
      <c r="K118" s="88">
        <v>73</v>
      </c>
      <c r="L118" s="88">
        <v>63</v>
      </c>
      <c r="M118" s="88">
        <v>62</v>
      </c>
      <c r="N118" s="88">
        <v>60</v>
      </c>
      <c r="O118" s="88">
        <v>58</v>
      </c>
      <c r="P118" s="88">
        <v>60</v>
      </c>
      <c r="Q118" s="88">
        <v>58</v>
      </c>
      <c r="R118" s="88">
        <v>57</v>
      </c>
      <c r="S118" s="88">
        <v>54</v>
      </c>
      <c r="T118" s="91">
        <v>53</v>
      </c>
      <c r="U118" s="82">
        <v>43</v>
      </c>
      <c r="V118" s="82">
        <v>42</v>
      </c>
    </row>
    <row r="119" spans="1:22" ht="27" customHeight="1">
      <c r="A119" s="479" t="s">
        <v>1071</v>
      </c>
      <c r="B119" s="485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/>
      <c r="P119" s="485"/>
      <c r="Q119" s="485"/>
      <c r="R119" s="485"/>
      <c r="S119" s="485"/>
      <c r="T119" s="485"/>
      <c r="U119" s="485"/>
      <c r="V119" s="485"/>
    </row>
    <row r="120" spans="1:22" ht="18" customHeight="1">
      <c r="A120" s="479" t="s">
        <v>1072</v>
      </c>
      <c r="B120" s="485"/>
      <c r="C120" s="485"/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  <c r="R120" s="485"/>
      <c r="S120" s="485"/>
      <c r="T120" s="485"/>
      <c r="U120" s="485"/>
      <c r="V120" s="485"/>
    </row>
    <row r="121" ht="12.75">
      <c r="A121" s="8" t="s">
        <v>956</v>
      </c>
    </row>
    <row r="122" spans="1:22" ht="25.5">
      <c r="A122" s="9" t="s">
        <v>957</v>
      </c>
      <c r="C122" s="88">
        <v>2492</v>
      </c>
      <c r="D122" s="88">
        <v>2543</v>
      </c>
      <c r="E122" s="88">
        <v>2604</v>
      </c>
      <c r="F122" s="88">
        <v>2645</v>
      </c>
      <c r="G122" s="88">
        <v>2676</v>
      </c>
      <c r="H122" s="88">
        <v>2710</v>
      </c>
      <c r="I122" s="88">
        <v>2738</v>
      </c>
      <c r="J122" s="88">
        <v>2761</v>
      </c>
      <c r="K122" s="88">
        <v>2787</v>
      </c>
      <c r="L122" s="88">
        <v>2822</v>
      </c>
      <c r="M122" s="88">
        <v>2853</v>
      </c>
      <c r="N122" s="88">
        <v>2885</v>
      </c>
      <c r="O122" s="88">
        <v>2917</v>
      </c>
      <c r="P122" s="88">
        <v>2955</v>
      </c>
      <c r="Q122" s="88">
        <v>3003</v>
      </c>
      <c r="R122" s="88">
        <v>3060</v>
      </c>
      <c r="S122" s="88">
        <v>3116</v>
      </c>
      <c r="T122" s="91">
        <v>3177</v>
      </c>
      <c r="U122" s="397">
        <v>3231</v>
      </c>
      <c r="V122" s="398">
        <v>3288</v>
      </c>
    </row>
    <row r="123" spans="1:22" ht="25.5">
      <c r="A123" s="9" t="s">
        <v>1867</v>
      </c>
      <c r="C123" s="88">
        <v>1779</v>
      </c>
      <c r="D123" s="92">
        <v>1833</v>
      </c>
      <c r="E123" s="92">
        <v>1878</v>
      </c>
      <c r="F123" s="92">
        <v>1911</v>
      </c>
      <c r="G123" s="92">
        <v>1937</v>
      </c>
      <c r="H123" s="92">
        <v>1962</v>
      </c>
      <c r="I123" s="92">
        <v>1983</v>
      </c>
      <c r="J123" s="92">
        <v>2001</v>
      </c>
      <c r="K123" s="88">
        <v>2020</v>
      </c>
      <c r="L123" s="88">
        <v>2045</v>
      </c>
      <c r="M123" s="88">
        <v>2069</v>
      </c>
      <c r="N123" s="88">
        <v>2093</v>
      </c>
      <c r="O123" s="88">
        <v>2115</v>
      </c>
      <c r="P123" s="88">
        <v>2129</v>
      </c>
      <c r="Q123" s="88">
        <v>2163</v>
      </c>
      <c r="R123" s="88">
        <v>2209</v>
      </c>
      <c r="S123" s="88">
        <v>2250</v>
      </c>
      <c r="T123" s="88">
        <v>2293</v>
      </c>
      <c r="U123" s="333">
        <v>2333</v>
      </c>
      <c r="V123" s="397">
        <v>2373</v>
      </c>
    </row>
    <row r="124" spans="1:22" ht="25.5">
      <c r="A124" s="9" t="s">
        <v>1868</v>
      </c>
      <c r="C124" s="88">
        <v>16.8</v>
      </c>
      <c r="D124" s="88">
        <v>17.3</v>
      </c>
      <c r="E124" s="88">
        <v>17.7</v>
      </c>
      <c r="F124" s="93">
        <v>18</v>
      </c>
      <c r="G124" s="93">
        <v>18.2</v>
      </c>
      <c r="H124" s="93">
        <v>18.5</v>
      </c>
      <c r="I124" s="93">
        <v>18.7</v>
      </c>
      <c r="J124" s="93">
        <v>18.9</v>
      </c>
      <c r="K124" s="93">
        <v>19.2</v>
      </c>
      <c r="L124" s="93">
        <v>19.5</v>
      </c>
      <c r="M124" s="93">
        <v>19.8</v>
      </c>
      <c r="N124" s="399">
        <v>20.1</v>
      </c>
      <c r="O124" s="399">
        <v>20.4</v>
      </c>
      <c r="P124" s="399">
        <v>20.8</v>
      </c>
      <c r="Q124" s="399">
        <v>21</v>
      </c>
      <c r="R124" s="399">
        <v>21.4</v>
      </c>
      <c r="S124" s="399">
        <v>21.8</v>
      </c>
      <c r="T124" s="399">
        <v>22.2</v>
      </c>
      <c r="U124" s="14">
        <v>22.6</v>
      </c>
      <c r="V124" s="34">
        <v>23</v>
      </c>
    </row>
    <row r="125" spans="1:22" ht="15.75">
      <c r="A125" s="9" t="s">
        <v>1869</v>
      </c>
      <c r="C125" s="93">
        <v>50</v>
      </c>
      <c r="D125" s="88">
        <v>50.9</v>
      </c>
      <c r="E125" s="88">
        <v>52.1</v>
      </c>
      <c r="F125" s="93">
        <v>52</v>
      </c>
      <c r="G125" s="88">
        <v>53.2</v>
      </c>
      <c r="H125" s="88">
        <v>53.6</v>
      </c>
      <c r="I125" s="88">
        <v>53.8</v>
      </c>
      <c r="J125" s="88">
        <v>54.9</v>
      </c>
      <c r="K125" s="88">
        <v>55.1</v>
      </c>
      <c r="L125" s="88">
        <v>55.6</v>
      </c>
      <c r="M125" s="93">
        <v>56</v>
      </c>
      <c r="N125" s="88">
        <v>56.4</v>
      </c>
      <c r="O125" s="88">
        <v>56.9</v>
      </c>
      <c r="P125" s="88">
        <v>57.4</v>
      </c>
      <c r="Q125" s="93">
        <v>58</v>
      </c>
      <c r="R125" s="88">
        <v>58.6</v>
      </c>
      <c r="S125" s="93">
        <v>59</v>
      </c>
      <c r="T125" s="88">
        <v>59.5</v>
      </c>
      <c r="U125" s="71">
        <v>60.1</v>
      </c>
      <c r="V125" s="45">
        <v>60.8</v>
      </c>
    </row>
    <row r="126" spans="1:22" ht="25.5">
      <c r="A126" s="10" t="s">
        <v>1870</v>
      </c>
      <c r="C126" s="88">
        <v>29.8</v>
      </c>
      <c r="D126" s="88">
        <v>32.1</v>
      </c>
      <c r="E126" s="88">
        <v>34.2</v>
      </c>
      <c r="F126" s="88">
        <v>37.7</v>
      </c>
      <c r="G126" s="88">
        <v>40.3</v>
      </c>
      <c r="H126" s="88">
        <v>42.4</v>
      </c>
      <c r="I126" s="88">
        <v>45.6</v>
      </c>
      <c r="J126" s="88">
        <v>49.6</v>
      </c>
      <c r="K126" s="88">
        <v>65.6</v>
      </c>
      <c r="L126" s="88">
        <v>87.9</v>
      </c>
      <c r="M126" s="88">
        <v>87.4</v>
      </c>
      <c r="N126" s="88">
        <v>91.6</v>
      </c>
      <c r="O126" s="93">
        <v>93</v>
      </c>
      <c r="P126" s="88">
        <v>94.6</v>
      </c>
      <c r="Q126" s="88">
        <v>95.9</v>
      </c>
      <c r="R126" s="88">
        <v>99.1</v>
      </c>
      <c r="S126" s="88">
        <v>99.7</v>
      </c>
      <c r="T126" s="88">
        <v>99.5</v>
      </c>
      <c r="U126" s="333">
        <v>99.4</v>
      </c>
      <c r="V126" s="47">
        <v>99</v>
      </c>
    </row>
    <row r="127" spans="1:22" ht="42" customHeight="1">
      <c r="A127" s="9" t="s">
        <v>1976</v>
      </c>
      <c r="C127" s="88">
        <v>22160</v>
      </c>
      <c r="D127" s="88">
        <v>22798</v>
      </c>
      <c r="E127" s="88">
        <v>9021</v>
      </c>
      <c r="F127" s="88">
        <v>11686</v>
      </c>
      <c r="G127" s="88">
        <v>7349</v>
      </c>
      <c r="H127" s="88">
        <v>6392</v>
      </c>
      <c r="I127" s="88">
        <v>4940</v>
      </c>
      <c r="J127" s="88">
        <v>4125</v>
      </c>
      <c r="K127" s="88">
        <v>3832</v>
      </c>
      <c r="L127" s="88">
        <v>4780</v>
      </c>
      <c r="M127" s="88">
        <v>4833</v>
      </c>
      <c r="N127" s="88">
        <v>4625</v>
      </c>
      <c r="O127" s="88">
        <v>4768</v>
      </c>
      <c r="P127" s="88">
        <v>5552</v>
      </c>
      <c r="Q127" s="88">
        <v>5302</v>
      </c>
      <c r="R127" s="88">
        <v>6707</v>
      </c>
      <c r="S127" s="88">
        <v>12381</v>
      </c>
      <c r="T127" s="335">
        <v>17316</v>
      </c>
      <c r="U127" s="333">
        <v>8660</v>
      </c>
      <c r="V127" s="38">
        <v>4326</v>
      </c>
    </row>
    <row r="128" spans="1:22" ht="38.25">
      <c r="A128" s="9" t="s">
        <v>1871</v>
      </c>
      <c r="C128" s="88">
        <v>9646</v>
      </c>
      <c r="D128" s="88">
        <v>9104</v>
      </c>
      <c r="E128" s="88">
        <v>8467</v>
      </c>
      <c r="F128" s="88">
        <v>7698</v>
      </c>
      <c r="G128" s="88">
        <v>7248</v>
      </c>
      <c r="H128" s="88">
        <v>6760</v>
      </c>
      <c r="I128" s="88">
        <v>6286</v>
      </c>
      <c r="J128" s="88">
        <v>5882</v>
      </c>
      <c r="K128" s="88">
        <v>5419</v>
      </c>
      <c r="L128" s="88">
        <v>4857</v>
      </c>
      <c r="M128" s="88">
        <v>4428</v>
      </c>
      <c r="N128" s="88">
        <v>4429</v>
      </c>
      <c r="O128" s="88">
        <v>4180</v>
      </c>
      <c r="P128" s="88">
        <v>3384</v>
      </c>
      <c r="Q128" s="88">
        <v>3118</v>
      </c>
      <c r="R128" s="88">
        <v>2911</v>
      </c>
      <c r="S128" s="88">
        <v>2864</v>
      </c>
      <c r="T128" s="88">
        <v>2830</v>
      </c>
      <c r="U128" s="333">
        <v>2818</v>
      </c>
      <c r="V128" s="38">
        <v>2799</v>
      </c>
    </row>
    <row r="129" spans="1:22" ht="38.25">
      <c r="A129" s="9" t="s">
        <v>1872</v>
      </c>
      <c r="C129" s="88">
        <v>948</v>
      </c>
      <c r="D129" s="88">
        <v>897</v>
      </c>
      <c r="E129" s="88">
        <v>741</v>
      </c>
      <c r="F129" s="88">
        <v>652</v>
      </c>
      <c r="G129" s="88">
        <v>492</v>
      </c>
      <c r="H129" s="88">
        <v>416</v>
      </c>
      <c r="I129" s="88">
        <v>344</v>
      </c>
      <c r="J129" s="88">
        <v>282</v>
      </c>
      <c r="K129" s="88">
        <v>253</v>
      </c>
      <c r="L129" s="88">
        <v>242</v>
      </c>
      <c r="M129" s="88">
        <v>229</v>
      </c>
      <c r="N129" s="88">
        <v>227</v>
      </c>
      <c r="O129" s="88">
        <v>229</v>
      </c>
      <c r="P129" s="88">
        <v>151</v>
      </c>
      <c r="Q129" s="88">
        <v>139</v>
      </c>
      <c r="R129" s="88">
        <v>140</v>
      </c>
      <c r="S129" s="88">
        <v>144</v>
      </c>
      <c r="T129" s="88">
        <v>147</v>
      </c>
      <c r="U129" s="333">
        <v>244</v>
      </c>
      <c r="V129" s="38">
        <v>181</v>
      </c>
    </row>
    <row r="130" spans="1:22" ht="44.25">
      <c r="A130" s="9" t="s">
        <v>1873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T130" s="77"/>
      <c r="U130" s="334"/>
      <c r="V130" s="396"/>
    </row>
    <row r="131" spans="1:22" ht="15.75">
      <c r="A131" s="12" t="s">
        <v>1874</v>
      </c>
      <c r="B131" s="94"/>
      <c r="D131" s="88">
        <v>66</v>
      </c>
      <c r="E131" s="88">
        <v>70</v>
      </c>
      <c r="F131" s="88">
        <v>71</v>
      </c>
      <c r="G131" s="88">
        <v>71</v>
      </c>
      <c r="H131" s="88">
        <v>72</v>
      </c>
      <c r="I131" s="88">
        <v>73</v>
      </c>
      <c r="J131" s="88">
        <v>73</v>
      </c>
      <c r="K131" s="88">
        <v>73</v>
      </c>
      <c r="L131" s="88">
        <v>74</v>
      </c>
      <c r="M131" s="88">
        <v>74</v>
      </c>
      <c r="N131" s="88">
        <v>75</v>
      </c>
      <c r="O131" s="88">
        <v>75</v>
      </c>
      <c r="P131" s="88">
        <v>76</v>
      </c>
      <c r="Q131" s="88">
        <v>76</v>
      </c>
      <c r="R131" s="88">
        <v>76</v>
      </c>
      <c r="S131" s="88">
        <v>77</v>
      </c>
      <c r="T131" s="88">
        <v>77</v>
      </c>
      <c r="U131" s="333">
        <v>78</v>
      </c>
      <c r="V131" s="38">
        <v>78</v>
      </c>
    </row>
    <row r="132" spans="1:22" ht="15.75">
      <c r="A132" s="12" t="s">
        <v>1875</v>
      </c>
      <c r="B132" s="94"/>
      <c r="D132" s="88">
        <v>61</v>
      </c>
      <c r="E132" s="88">
        <v>65</v>
      </c>
      <c r="F132" s="88">
        <v>66</v>
      </c>
      <c r="G132" s="88">
        <v>67</v>
      </c>
      <c r="H132" s="88">
        <v>67</v>
      </c>
      <c r="I132" s="88">
        <v>68</v>
      </c>
      <c r="J132" s="88">
        <v>69</v>
      </c>
      <c r="K132" s="88">
        <v>69</v>
      </c>
      <c r="L132" s="88">
        <v>70</v>
      </c>
      <c r="M132" s="88">
        <v>70</v>
      </c>
      <c r="N132" s="88">
        <v>70</v>
      </c>
      <c r="O132" s="88">
        <v>71</v>
      </c>
      <c r="P132" s="88">
        <v>71</v>
      </c>
      <c r="Q132" s="88">
        <v>72</v>
      </c>
      <c r="R132" s="88">
        <v>72</v>
      </c>
      <c r="S132" s="88">
        <v>73</v>
      </c>
      <c r="T132" s="88">
        <v>73</v>
      </c>
      <c r="U132" s="333">
        <v>74</v>
      </c>
      <c r="V132" s="38">
        <v>74</v>
      </c>
    </row>
    <row r="133" spans="1:22" ht="15.75">
      <c r="A133" s="12" t="s">
        <v>424</v>
      </c>
      <c r="B133" s="94"/>
      <c r="D133" s="88">
        <v>64</v>
      </c>
      <c r="E133" s="88">
        <v>67</v>
      </c>
      <c r="F133" s="88">
        <v>68</v>
      </c>
      <c r="G133" s="88">
        <v>69</v>
      </c>
      <c r="H133" s="88">
        <v>70</v>
      </c>
      <c r="I133" s="88">
        <v>71</v>
      </c>
      <c r="J133" s="88">
        <v>72</v>
      </c>
      <c r="K133" s="88">
        <v>73</v>
      </c>
      <c r="L133" s="88">
        <v>75</v>
      </c>
      <c r="M133" s="88">
        <v>75</v>
      </c>
      <c r="N133" s="88">
        <v>75</v>
      </c>
      <c r="O133" s="88">
        <v>76</v>
      </c>
      <c r="P133" s="88">
        <v>80</v>
      </c>
      <c r="Q133" s="88">
        <v>80</v>
      </c>
      <c r="R133" s="88">
        <v>81</v>
      </c>
      <c r="S133" s="88">
        <v>82</v>
      </c>
      <c r="T133" s="88">
        <v>83</v>
      </c>
      <c r="U133" s="333">
        <v>83</v>
      </c>
      <c r="V133" s="38">
        <v>83</v>
      </c>
    </row>
    <row r="134" spans="1:22" ht="15.75">
      <c r="A134" s="12" t="s">
        <v>425</v>
      </c>
      <c r="B134" s="94"/>
      <c r="D134" s="88">
        <v>57</v>
      </c>
      <c r="E134" s="88">
        <v>61</v>
      </c>
      <c r="F134" s="88">
        <v>61</v>
      </c>
      <c r="G134" s="88">
        <v>62</v>
      </c>
      <c r="H134" s="88">
        <v>63</v>
      </c>
      <c r="I134" s="88">
        <v>63</v>
      </c>
      <c r="J134" s="88">
        <v>63</v>
      </c>
      <c r="K134" s="88">
        <v>64</v>
      </c>
      <c r="L134" s="88">
        <v>64</v>
      </c>
      <c r="M134" s="88">
        <v>64</v>
      </c>
      <c r="N134" s="88">
        <v>65</v>
      </c>
      <c r="O134" s="88">
        <v>65</v>
      </c>
      <c r="P134" s="88">
        <v>65</v>
      </c>
      <c r="Q134" s="88">
        <v>66</v>
      </c>
      <c r="R134" s="88">
        <v>66</v>
      </c>
      <c r="S134" s="88">
        <v>66</v>
      </c>
      <c r="T134" s="88">
        <v>66</v>
      </c>
      <c r="U134" s="333">
        <v>67</v>
      </c>
      <c r="V134" s="38">
        <v>67</v>
      </c>
    </row>
    <row r="135" spans="1:22" ht="15.75">
      <c r="A135" s="12" t="s">
        <v>426</v>
      </c>
      <c r="B135" s="94"/>
      <c r="D135" s="88">
        <v>70</v>
      </c>
      <c r="E135" s="88">
        <v>69</v>
      </c>
      <c r="F135" s="88">
        <v>69</v>
      </c>
      <c r="G135" s="88">
        <v>69</v>
      </c>
      <c r="H135" s="88">
        <v>69</v>
      </c>
      <c r="I135" s="88">
        <v>70</v>
      </c>
      <c r="J135" s="88">
        <v>70</v>
      </c>
      <c r="K135" s="88">
        <v>70</v>
      </c>
      <c r="L135" s="88">
        <v>70</v>
      </c>
      <c r="M135" s="88">
        <v>70</v>
      </c>
      <c r="N135" s="88">
        <v>70</v>
      </c>
      <c r="O135" s="88">
        <v>70</v>
      </c>
      <c r="P135" s="88">
        <v>70</v>
      </c>
      <c r="Q135" s="88">
        <v>70</v>
      </c>
      <c r="R135" s="88">
        <v>70</v>
      </c>
      <c r="S135" s="88">
        <v>69</v>
      </c>
      <c r="T135" s="88">
        <v>69</v>
      </c>
      <c r="U135" s="333">
        <v>69</v>
      </c>
      <c r="V135" s="38">
        <v>69</v>
      </c>
    </row>
    <row r="136" spans="1:22" ht="15.75">
      <c r="A136" s="12" t="s">
        <v>427</v>
      </c>
      <c r="B136" s="94"/>
      <c r="D136" s="88">
        <v>51</v>
      </c>
      <c r="E136" s="88">
        <v>54</v>
      </c>
      <c r="F136" s="88">
        <v>55</v>
      </c>
      <c r="G136" s="88">
        <v>56</v>
      </c>
      <c r="H136" s="88">
        <v>57</v>
      </c>
      <c r="I136" s="88">
        <v>58</v>
      </c>
      <c r="J136" s="91">
        <v>59</v>
      </c>
      <c r="K136" s="88">
        <v>59</v>
      </c>
      <c r="L136" s="88">
        <v>61</v>
      </c>
      <c r="M136" s="88">
        <v>61</v>
      </c>
      <c r="N136" s="88">
        <v>61</v>
      </c>
      <c r="O136" s="88">
        <v>62</v>
      </c>
      <c r="P136" s="88">
        <v>63</v>
      </c>
      <c r="Q136" s="88">
        <v>63</v>
      </c>
      <c r="R136" s="88">
        <v>64</v>
      </c>
      <c r="S136" s="88">
        <v>64</v>
      </c>
      <c r="T136" s="88">
        <v>65</v>
      </c>
      <c r="U136" s="333">
        <v>65</v>
      </c>
      <c r="V136" s="38">
        <v>65</v>
      </c>
    </row>
    <row r="137" spans="1:22" ht="15.75">
      <c r="A137" s="12" t="s">
        <v>428</v>
      </c>
      <c r="B137" s="94"/>
      <c r="D137" s="88">
        <v>14</v>
      </c>
      <c r="E137" s="88">
        <v>15</v>
      </c>
      <c r="F137" s="88">
        <v>15</v>
      </c>
      <c r="G137" s="88">
        <v>16</v>
      </c>
      <c r="H137" s="88">
        <v>16</v>
      </c>
      <c r="I137" s="88">
        <v>16</v>
      </c>
      <c r="J137" s="88">
        <v>16</v>
      </c>
      <c r="K137" s="88">
        <v>16</v>
      </c>
      <c r="L137" s="88">
        <v>16</v>
      </c>
      <c r="M137" s="88">
        <v>17</v>
      </c>
      <c r="N137" s="88">
        <v>17</v>
      </c>
      <c r="O137" s="88">
        <v>17</v>
      </c>
      <c r="P137" s="88">
        <v>17</v>
      </c>
      <c r="Q137" s="88">
        <v>18</v>
      </c>
      <c r="R137" s="88">
        <v>18</v>
      </c>
      <c r="S137" s="88">
        <v>18</v>
      </c>
      <c r="T137" s="88">
        <v>19</v>
      </c>
      <c r="U137" s="333">
        <v>19</v>
      </c>
      <c r="V137" s="38">
        <v>19</v>
      </c>
    </row>
    <row r="138" spans="1:22" ht="41.25">
      <c r="A138" s="10" t="s">
        <v>1178</v>
      </c>
      <c r="C138" s="88">
        <v>2806</v>
      </c>
      <c r="D138" s="88">
        <v>8577</v>
      </c>
      <c r="E138" s="88">
        <v>10947</v>
      </c>
      <c r="F138" s="88">
        <v>12479</v>
      </c>
      <c r="G138" s="88">
        <v>13682</v>
      </c>
      <c r="H138" s="88">
        <v>14880</v>
      </c>
      <c r="I138" s="88">
        <v>15774</v>
      </c>
      <c r="J138" s="88">
        <v>16539</v>
      </c>
      <c r="K138" s="88">
        <v>17351</v>
      </c>
      <c r="L138" s="88">
        <v>18538</v>
      </c>
      <c r="M138" s="88">
        <v>19823</v>
      </c>
      <c r="N138" s="88">
        <v>20676</v>
      </c>
      <c r="O138" s="88">
        <v>21980</v>
      </c>
      <c r="P138" s="88">
        <v>23668</v>
      </c>
      <c r="Q138" s="88">
        <v>25149</v>
      </c>
      <c r="R138" s="88">
        <v>25838</v>
      </c>
      <c r="S138" s="88">
        <v>26442</v>
      </c>
      <c r="T138" s="335">
        <v>27672</v>
      </c>
      <c r="U138" s="333">
        <v>28557</v>
      </c>
      <c r="V138" s="38">
        <v>28897</v>
      </c>
    </row>
    <row r="139" spans="1:22" ht="24" customHeight="1">
      <c r="A139" s="479" t="s">
        <v>1179</v>
      </c>
      <c r="B139" s="485"/>
      <c r="C139" s="485"/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85"/>
      <c r="U139" s="485"/>
      <c r="V139" s="485"/>
    </row>
    <row r="140" spans="1:22" ht="17.25" customHeight="1">
      <c r="A140" s="479" t="s">
        <v>1297</v>
      </c>
      <c r="B140" s="485"/>
      <c r="C140" s="485"/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</row>
  </sheetData>
  <mergeCells count="24">
    <mergeCell ref="A52:V52"/>
    <mergeCell ref="A119:V119"/>
    <mergeCell ref="A120:V120"/>
    <mergeCell ref="A139:V139"/>
    <mergeCell ref="A70:V70"/>
    <mergeCell ref="A140:V140"/>
    <mergeCell ref="A71:V71"/>
    <mergeCell ref="A72:V72"/>
    <mergeCell ref="A73:V73"/>
    <mergeCell ref="A75:V75"/>
    <mergeCell ref="A74:V74"/>
    <mergeCell ref="A51:V51"/>
    <mergeCell ref="A1:V1"/>
    <mergeCell ref="A37:V37"/>
    <mergeCell ref="A3:V3"/>
    <mergeCell ref="A38:V38"/>
    <mergeCell ref="DB74:DV74"/>
    <mergeCell ref="DW74:EQ74"/>
    <mergeCell ref="ER74:FL74"/>
    <mergeCell ref="IS74:IV74"/>
    <mergeCell ref="FM74:GG74"/>
    <mergeCell ref="GH74:HB74"/>
    <mergeCell ref="HC74:HW74"/>
    <mergeCell ref="HX74:IR74"/>
  </mergeCells>
  <printOptions/>
  <pageMargins left="0.75" right="0.75" top="1" bottom="1" header="0.5" footer="0.5"/>
  <pageSetup horizontalDpi="600" verticalDpi="600" orientation="portrait" paperSize="9" r:id="rId1"/>
  <ignoredErrors>
    <ignoredError sqref="L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pane xSplit="1" ySplit="3" topLeftCell="H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V3"/>
    </sheetView>
  </sheetViews>
  <sheetFormatPr defaultColWidth="9.00390625" defaultRowHeight="12.75"/>
  <cols>
    <col min="1" max="1" width="33.375" style="0" customWidth="1"/>
  </cols>
  <sheetData>
    <row r="1" spans="1:22" ht="12.75">
      <c r="A1" s="481" t="s">
        <v>415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1:22" ht="1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1298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ht="12.75">
      <c r="A4" s="8" t="s">
        <v>1299</v>
      </c>
    </row>
    <row r="5" spans="1:22" ht="25.5">
      <c r="A5" s="27" t="s">
        <v>1300</v>
      </c>
      <c r="B5" s="19">
        <v>87573</v>
      </c>
      <c r="C5" s="95">
        <v>81999</v>
      </c>
      <c r="D5" s="95">
        <v>78333</v>
      </c>
      <c r="E5" s="95">
        <v>72839</v>
      </c>
      <c r="F5" s="95">
        <v>68593</v>
      </c>
      <c r="G5" s="95">
        <v>64211</v>
      </c>
      <c r="H5" s="95">
        <v>60256</v>
      </c>
      <c r="I5" s="95">
        <v>56608</v>
      </c>
      <c r="J5" s="95">
        <v>53917</v>
      </c>
      <c r="K5" s="95">
        <v>51329</v>
      </c>
      <c r="L5" s="96">
        <v>49981</v>
      </c>
      <c r="M5" s="96">
        <v>48878</v>
      </c>
      <c r="N5" s="96">
        <v>47835</v>
      </c>
      <c r="O5" s="89">
        <v>47185</v>
      </c>
      <c r="P5" s="96">
        <v>46518</v>
      </c>
      <c r="Q5" s="96">
        <v>46168</v>
      </c>
      <c r="R5" s="90">
        <v>45730</v>
      </c>
      <c r="S5" s="90">
        <v>45607</v>
      </c>
      <c r="T5" s="19">
        <v>45346</v>
      </c>
      <c r="U5" s="19">
        <v>45111</v>
      </c>
      <c r="V5" s="45">
        <v>44884</v>
      </c>
    </row>
    <row r="6" spans="1:22" ht="38.25">
      <c r="A6" s="9" t="s">
        <v>1301</v>
      </c>
      <c r="B6" s="19">
        <v>8433</v>
      </c>
      <c r="C6" s="57">
        <v>7236</v>
      </c>
      <c r="D6" s="57">
        <v>6763</v>
      </c>
      <c r="E6" s="57">
        <v>6118</v>
      </c>
      <c r="F6" s="57">
        <v>5584</v>
      </c>
      <c r="G6" s="57">
        <v>5101</v>
      </c>
      <c r="H6" s="57">
        <v>4706</v>
      </c>
      <c r="I6" s="58">
        <v>4379</v>
      </c>
      <c r="J6" s="58">
        <v>4225</v>
      </c>
      <c r="K6" s="57">
        <v>4263</v>
      </c>
      <c r="L6" s="57">
        <v>4246</v>
      </c>
      <c r="M6" s="58">
        <v>4267</v>
      </c>
      <c r="N6" s="89">
        <v>4321</v>
      </c>
      <c r="O6" s="89">
        <v>4423</v>
      </c>
      <c r="P6" s="89">
        <v>4530</v>
      </c>
      <c r="Q6" s="89">
        <v>4713</v>
      </c>
      <c r="R6" s="89">
        <v>4906</v>
      </c>
      <c r="S6" s="89">
        <v>5105</v>
      </c>
      <c r="T6" s="19">
        <v>5228</v>
      </c>
      <c r="U6" s="89">
        <v>5388</v>
      </c>
      <c r="V6" s="45">
        <v>5661</v>
      </c>
    </row>
    <row r="7" spans="1:22" ht="40.5" customHeight="1">
      <c r="A7" s="27" t="s">
        <v>1302</v>
      </c>
      <c r="B7" s="19">
        <v>993.9</v>
      </c>
      <c r="C7" s="58">
        <v>905.2</v>
      </c>
      <c r="D7" s="58">
        <v>865.2</v>
      </c>
      <c r="E7" s="58">
        <v>797.5</v>
      </c>
      <c r="F7" s="58">
        <v>753.3</v>
      </c>
      <c r="G7" s="58">
        <v>713.3</v>
      </c>
      <c r="H7" s="58">
        <v>671.6</v>
      </c>
      <c r="I7" s="58">
        <v>641.8</v>
      </c>
      <c r="J7" s="58">
        <v>618.3</v>
      </c>
      <c r="K7" s="58">
        <v>608.7</v>
      </c>
      <c r="L7" s="58">
        <v>605.3</v>
      </c>
      <c r="M7" s="59">
        <v>609</v>
      </c>
      <c r="N7" s="59">
        <v>610.8</v>
      </c>
      <c r="O7" s="59">
        <v>619.4</v>
      </c>
      <c r="P7" s="59">
        <v>628.5</v>
      </c>
      <c r="Q7" s="59">
        <v>638.8</v>
      </c>
      <c r="R7" s="59">
        <v>609.5</v>
      </c>
      <c r="S7" s="59">
        <v>587.4</v>
      </c>
      <c r="T7" s="59">
        <v>600.8</v>
      </c>
      <c r="U7" s="59">
        <v>605.1</v>
      </c>
      <c r="V7" s="45">
        <v>612.5</v>
      </c>
    </row>
    <row r="8" spans="1:22" ht="20.25" customHeight="1">
      <c r="A8" s="479" t="s">
        <v>827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</row>
    <row r="9" spans="1:22" ht="12.75">
      <c r="A9" s="8" t="s">
        <v>828</v>
      </c>
      <c r="V9" s="204"/>
    </row>
    <row r="10" spans="1:22" ht="12.75">
      <c r="A10" s="9" t="s">
        <v>829</v>
      </c>
      <c r="B10" s="19">
        <v>262</v>
      </c>
      <c r="C10" s="97">
        <v>257</v>
      </c>
      <c r="D10" s="97">
        <v>253</v>
      </c>
      <c r="E10" s="97">
        <v>252</v>
      </c>
      <c r="F10" s="97">
        <v>252</v>
      </c>
      <c r="G10" s="97">
        <v>252</v>
      </c>
      <c r="H10" s="97">
        <v>251</v>
      </c>
      <c r="I10" s="97">
        <v>249</v>
      </c>
      <c r="J10" s="97">
        <v>248</v>
      </c>
      <c r="K10" s="97">
        <v>254</v>
      </c>
      <c r="L10" s="97">
        <v>246</v>
      </c>
      <c r="M10" s="97">
        <v>249</v>
      </c>
      <c r="N10" s="97">
        <v>251</v>
      </c>
      <c r="O10" s="97">
        <v>255</v>
      </c>
      <c r="P10" s="97">
        <v>254</v>
      </c>
      <c r="Q10" s="97">
        <v>249</v>
      </c>
      <c r="R10" s="97">
        <v>249</v>
      </c>
      <c r="S10" s="97">
        <v>244</v>
      </c>
      <c r="T10" s="97">
        <v>243</v>
      </c>
      <c r="U10" s="97">
        <v>227</v>
      </c>
      <c r="V10" s="45">
        <v>218</v>
      </c>
    </row>
    <row r="11" spans="1:22" ht="12.75">
      <c r="A11" s="9" t="s">
        <v>830</v>
      </c>
      <c r="B11" s="19">
        <v>569</v>
      </c>
      <c r="C11" s="95">
        <v>577</v>
      </c>
      <c r="D11" s="95">
        <v>606</v>
      </c>
      <c r="E11" s="95">
        <v>676</v>
      </c>
      <c r="F11" s="91">
        <v>820</v>
      </c>
      <c r="G11" s="91">
        <v>966</v>
      </c>
      <c r="H11" s="91">
        <v>1094</v>
      </c>
      <c r="I11" s="91">
        <v>1122</v>
      </c>
      <c r="J11" s="91">
        <v>1190</v>
      </c>
      <c r="K11" s="89">
        <v>1244</v>
      </c>
      <c r="L11" s="89">
        <v>1265</v>
      </c>
      <c r="M11" s="89">
        <v>1288</v>
      </c>
      <c r="N11" s="89">
        <v>1315</v>
      </c>
      <c r="O11" s="89">
        <v>1314</v>
      </c>
      <c r="P11" s="89">
        <v>1325</v>
      </c>
      <c r="Q11" s="89">
        <v>1309</v>
      </c>
      <c r="R11" s="89">
        <v>1241</v>
      </c>
      <c r="S11" s="89">
        <v>1147</v>
      </c>
      <c r="T11" s="89">
        <v>1095</v>
      </c>
      <c r="U11" s="89">
        <v>1048</v>
      </c>
      <c r="V11" s="45">
        <v>1012</v>
      </c>
    </row>
    <row r="12" spans="1:22" ht="12.75">
      <c r="A12" s="9" t="s">
        <v>831</v>
      </c>
      <c r="C12" s="98"/>
      <c r="D12" s="98"/>
      <c r="E12" s="98"/>
      <c r="F12" s="99"/>
      <c r="G12" s="99"/>
      <c r="H12" s="99"/>
      <c r="I12" s="91">
        <v>69</v>
      </c>
      <c r="J12" s="91">
        <v>86</v>
      </c>
      <c r="K12" s="89">
        <v>85</v>
      </c>
      <c r="L12" s="89">
        <v>82</v>
      </c>
      <c r="M12" s="89">
        <v>93</v>
      </c>
      <c r="N12" s="89">
        <v>96</v>
      </c>
      <c r="O12" s="89">
        <v>92</v>
      </c>
      <c r="P12" s="89">
        <v>79</v>
      </c>
      <c r="Q12" s="89">
        <v>75</v>
      </c>
      <c r="R12" s="89">
        <v>72</v>
      </c>
      <c r="S12" s="89">
        <v>63</v>
      </c>
      <c r="T12" s="89">
        <v>61</v>
      </c>
      <c r="U12" s="89">
        <v>56</v>
      </c>
      <c r="V12" s="45">
        <v>42</v>
      </c>
    </row>
    <row r="13" spans="1:22" ht="12.75">
      <c r="A13" s="9" t="s">
        <v>832</v>
      </c>
      <c r="B13" s="19">
        <v>159</v>
      </c>
      <c r="C13" s="95">
        <v>158</v>
      </c>
      <c r="D13" s="95">
        <v>158</v>
      </c>
      <c r="E13" s="95">
        <v>158</v>
      </c>
      <c r="F13" s="91">
        <v>159</v>
      </c>
      <c r="G13" s="91">
        <v>157</v>
      </c>
      <c r="H13" s="91">
        <v>158</v>
      </c>
      <c r="I13" s="91">
        <v>154</v>
      </c>
      <c r="J13" s="91">
        <v>155</v>
      </c>
      <c r="K13" s="89">
        <v>156</v>
      </c>
      <c r="L13" s="89">
        <v>155</v>
      </c>
      <c r="M13" s="89">
        <v>152</v>
      </c>
      <c r="N13" s="89">
        <v>152</v>
      </c>
      <c r="O13" s="89">
        <v>152</v>
      </c>
      <c r="P13" s="89">
        <v>153</v>
      </c>
      <c r="Q13" s="89">
        <v>157</v>
      </c>
      <c r="R13" s="89">
        <v>151</v>
      </c>
      <c r="S13" s="89">
        <v>146</v>
      </c>
      <c r="T13" s="19">
        <v>148</v>
      </c>
      <c r="U13" s="89">
        <v>143</v>
      </c>
      <c r="V13" s="45">
        <v>131</v>
      </c>
    </row>
    <row r="14" spans="1:22" ht="12.75">
      <c r="A14" s="9" t="s">
        <v>833</v>
      </c>
      <c r="B14" s="19">
        <v>682</v>
      </c>
      <c r="C14" s="98" t="s">
        <v>834</v>
      </c>
      <c r="D14" s="95">
        <v>645</v>
      </c>
      <c r="E14" s="98" t="s">
        <v>834</v>
      </c>
      <c r="F14" s="91">
        <v>637</v>
      </c>
      <c r="G14" s="99" t="s">
        <v>834</v>
      </c>
      <c r="H14" s="91">
        <v>628</v>
      </c>
      <c r="I14" s="99" t="s">
        <v>834</v>
      </c>
      <c r="J14" s="91">
        <v>646</v>
      </c>
      <c r="K14" s="100" t="s">
        <v>834</v>
      </c>
      <c r="L14" s="89">
        <v>680</v>
      </c>
      <c r="M14" s="100" t="s">
        <v>834</v>
      </c>
      <c r="N14" s="89">
        <v>692</v>
      </c>
      <c r="O14" s="100" t="s">
        <v>834</v>
      </c>
      <c r="P14" s="89">
        <v>702</v>
      </c>
      <c r="Q14" s="100" t="s">
        <v>834</v>
      </c>
      <c r="R14" s="89">
        <v>701</v>
      </c>
      <c r="S14" s="100" t="s">
        <v>834</v>
      </c>
      <c r="T14" s="19">
        <v>618</v>
      </c>
      <c r="U14" s="89">
        <v>631</v>
      </c>
      <c r="V14" s="45">
        <v>561</v>
      </c>
    </row>
    <row r="15" spans="1:22" ht="38.25">
      <c r="A15" s="27" t="s">
        <v>1560</v>
      </c>
      <c r="B15" s="19">
        <v>150</v>
      </c>
      <c r="C15" s="95">
        <v>140</v>
      </c>
      <c r="D15" s="95">
        <v>143</v>
      </c>
      <c r="E15" s="95">
        <v>141</v>
      </c>
      <c r="F15" s="101">
        <v>151</v>
      </c>
      <c r="G15" s="91">
        <v>153</v>
      </c>
      <c r="H15" s="91">
        <v>158</v>
      </c>
      <c r="I15" s="91">
        <v>157</v>
      </c>
      <c r="J15" s="91">
        <v>155</v>
      </c>
      <c r="K15" s="89">
        <v>157</v>
      </c>
      <c r="L15" s="89">
        <v>164</v>
      </c>
      <c r="M15" s="89">
        <v>156</v>
      </c>
      <c r="N15" s="91">
        <v>150</v>
      </c>
      <c r="O15" s="89">
        <v>152</v>
      </c>
      <c r="P15" s="89">
        <v>160</v>
      </c>
      <c r="Q15" s="89">
        <v>154</v>
      </c>
      <c r="R15" s="89">
        <v>144</v>
      </c>
      <c r="S15" s="89">
        <v>127</v>
      </c>
      <c r="T15" s="19">
        <v>106</v>
      </c>
      <c r="U15" s="89">
        <v>90</v>
      </c>
      <c r="V15" s="45">
        <v>83</v>
      </c>
    </row>
    <row r="16" spans="1:22" ht="38.25">
      <c r="A16" s="9" t="s">
        <v>1561</v>
      </c>
      <c r="B16" s="19">
        <v>1493</v>
      </c>
      <c r="C16" s="95">
        <v>1492</v>
      </c>
      <c r="D16" s="95">
        <v>1481</v>
      </c>
      <c r="E16" s="95">
        <v>1475</v>
      </c>
      <c r="F16" s="101">
        <v>1473</v>
      </c>
      <c r="G16" s="91">
        <v>1471</v>
      </c>
      <c r="H16" s="91">
        <v>1450</v>
      </c>
      <c r="I16" s="91">
        <v>1439</v>
      </c>
      <c r="J16" s="91">
        <v>1442</v>
      </c>
      <c r="K16" s="101">
        <v>1420</v>
      </c>
      <c r="L16" s="101">
        <v>1421</v>
      </c>
      <c r="M16" s="101">
        <v>1426</v>
      </c>
      <c r="N16" s="89">
        <v>1410</v>
      </c>
      <c r="O16" s="89">
        <v>1393</v>
      </c>
      <c r="P16" s="89">
        <v>1373</v>
      </c>
      <c r="Q16" s="89">
        <v>1342</v>
      </c>
      <c r="R16" s="89">
        <v>1346</v>
      </c>
      <c r="S16" s="89">
        <v>1327</v>
      </c>
      <c r="T16" s="19">
        <v>1272</v>
      </c>
      <c r="U16" s="89">
        <v>1267</v>
      </c>
      <c r="V16" s="45">
        <v>1217</v>
      </c>
    </row>
    <row r="17" spans="1:22" ht="12.75">
      <c r="A17" s="8" t="s">
        <v>1562</v>
      </c>
      <c r="U17" s="204"/>
      <c r="V17" s="45"/>
    </row>
    <row r="18" spans="1:22" ht="25.5">
      <c r="A18" s="27" t="s">
        <v>1563</v>
      </c>
      <c r="B18" s="19">
        <v>69947</v>
      </c>
      <c r="C18" s="95">
        <v>70499</v>
      </c>
      <c r="D18" s="95">
        <v>70355</v>
      </c>
      <c r="E18" s="95">
        <v>70464</v>
      </c>
      <c r="F18" s="95">
        <v>70782</v>
      </c>
      <c r="G18" s="95">
        <v>70572</v>
      </c>
      <c r="H18" s="95">
        <v>70166</v>
      </c>
      <c r="I18" s="95">
        <v>69613</v>
      </c>
      <c r="J18" s="95">
        <v>69292</v>
      </c>
      <c r="K18" s="95">
        <v>68804</v>
      </c>
      <c r="L18" s="95">
        <v>68594</v>
      </c>
      <c r="M18" s="95">
        <v>67431</v>
      </c>
      <c r="N18" s="95">
        <v>66207</v>
      </c>
      <c r="O18" s="95">
        <v>64908</v>
      </c>
      <c r="P18" s="95">
        <v>63174</v>
      </c>
      <c r="Q18" s="95">
        <v>61028</v>
      </c>
      <c r="R18" s="95">
        <v>57992</v>
      </c>
      <c r="S18" s="95">
        <v>55792</v>
      </c>
      <c r="T18" s="19">
        <v>53102</v>
      </c>
      <c r="U18" s="89">
        <v>50793</v>
      </c>
      <c r="V18" s="45">
        <v>48342</v>
      </c>
    </row>
    <row r="19" spans="1:22" ht="51">
      <c r="A19" s="27" t="s">
        <v>1564</v>
      </c>
      <c r="B19" s="43">
        <v>67891</v>
      </c>
      <c r="C19" s="95">
        <v>68270</v>
      </c>
      <c r="D19" s="95">
        <v>68110</v>
      </c>
      <c r="E19" s="95">
        <v>68187</v>
      </c>
      <c r="F19" s="95">
        <v>68445</v>
      </c>
      <c r="G19" s="95">
        <v>68259</v>
      </c>
      <c r="H19" s="95">
        <v>67862</v>
      </c>
      <c r="I19" s="95">
        <v>67321</v>
      </c>
      <c r="J19" s="95">
        <v>66943</v>
      </c>
      <c r="K19" s="95">
        <v>66428</v>
      </c>
      <c r="L19" s="95">
        <v>66171</v>
      </c>
      <c r="M19" s="95">
        <v>64979</v>
      </c>
      <c r="N19" s="95">
        <v>63759</v>
      </c>
      <c r="O19" s="95">
        <v>62474</v>
      </c>
      <c r="P19" s="95">
        <v>60771</v>
      </c>
      <c r="Q19" s="95">
        <v>58669</v>
      </c>
      <c r="R19" s="95">
        <v>55710</v>
      </c>
      <c r="S19" s="95">
        <v>53568</v>
      </c>
      <c r="T19" s="19">
        <v>50977</v>
      </c>
      <c r="U19" s="89">
        <v>48804</v>
      </c>
      <c r="V19" s="45">
        <v>46459</v>
      </c>
    </row>
    <row r="20" spans="1:22" ht="25.5">
      <c r="A20" s="27" t="s">
        <v>1565</v>
      </c>
      <c r="B20" s="43"/>
      <c r="C20" s="95">
        <v>286</v>
      </c>
      <c r="D20" s="95">
        <v>368</v>
      </c>
      <c r="E20" s="95">
        <v>447</v>
      </c>
      <c r="F20" s="95">
        <v>525</v>
      </c>
      <c r="G20" s="95">
        <v>540</v>
      </c>
      <c r="H20" s="95">
        <v>570</v>
      </c>
      <c r="I20" s="95">
        <v>568</v>
      </c>
      <c r="J20" s="95">
        <v>607</v>
      </c>
      <c r="K20" s="95">
        <v>635</v>
      </c>
      <c r="L20" s="95">
        <v>662</v>
      </c>
      <c r="M20" s="95">
        <v>683</v>
      </c>
      <c r="N20" s="95">
        <v>707</v>
      </c>
      <c r="O20" s="95">
        <v>708</v>
      </c>
      <c r="P20" s="95">
        <v>726</v>
      </c>
      <c r="Q20" s="95">
        <v>719</v>
      </c>
      <c r="R20" s="95">
        <v>697</v>
      </c>
      <c r="S20" s="95">
        <v>691</v>
      </c>
      <c r="T20" s="19">
        <v>680</v>
      </c>
      <c r="U20" s="89">
        <v>665</v>
      </c>
      <c r="V20" s="45">
        <v>687</v>
      </c>
    </row>
    <row r="21" spans="1:22" ht="38.25">
      <c r="A21" s="27" t="s">
        <v>1566</v>
      </c>
      <c r="B21" s="43">
        <v>2056</v>
      </c>
      <c r="C21" s="95">
        <v>1943</v>
      </c>
      <c r="D21" s="95">
        <v>1877</v>
      </c>
      <c r="E21" s="95">
        <v>1830</v>
      </c>
      <c r="F21" s="95">
        <v>1812</v>
      </c>
      <c r="G21" s="95">
        <v>1773</v>
      </c>
      <c r="H21" s="95">
        <v>1734</v>
      </c>
      <c r="I21" s="95">
        <v>1724</v>
      </c>
      <c r="J21" s="95">
        <v>1742</v>
      </c>
      <c r="K21" s="95">
        <v>1741</v>
      </c>
      <c r="L21" s="95">
        <v>1761</v>
      </c>
      <c r="M21" s="95">
        <v>1769</v>
      </c>
      <c r="N21" s="95">
        <v>1741</v>
      </c>
      <c r="O21" s="95">
        <v>1726</v>
      </c>
      <c r="P21" s="95">
        <v>1677</v>
      </c>
      <c r="Q21" s="95">
        <v>1640</v>
      </c>
      <c r="R21" s="95">
        <v>1585</v>
      </c>
      <c r="S21" s="95">
        <v>1533</v>
      </c>
      <c r="T21" s="19">
        <v>1445</v>
      </c>
      <c r="U21" s="89">
        <v>1324</v>
      </c>
      <c r="V21" s="45">
        <v>1196</v>
      </c>
    </row>
    <row r="22" spans="1:22" ht="38.25">
      <c r="A22" s="27" t="s">
        <v>1007</v>
      </c>
      <c r="B22" s="43">
        <v>20936.3</v>
      </c>
      <c r="C22" s="59">
        <v>21010.5</v>
      </c>
      <c r="D22" s="59">
        <v>21081.2</v>
      </c>
      <c r="E22" s="59">
        <v>21612</v>
      </c>
      <c r="F22" s="59">
        <v>22039</v>
      </c>
      <c r="G22" s="59">
        <v>22202.9</v>
      </c>
      <c r="H22" s="59">
        <v>22212.4</v>
      </c>
      <c r="I22" s="95">
        <v>21970.3</v>
      </c>
      <c r="J22" s="59">
        <v>21369</v>
      </c>
      <c r="K22" s="59">
        <v>20553.2</v>
      </c>
      <c r="L22" s="59">
        <v>19909</v>
      </c>
      <c r="M22" s="59">
        <v>18918.4</v>
      </c>
      <c r="N22" s="95">
        <v>17797.5</v>
      </c>
      <c r="O22" s="95">
        <v>16630.7</v>
      </c>
      <c r="P22" s="95">
        <v>15631.1</v>
      </c>
      <c r="Q22" s="95">
        <v>14787.8</v>
      </c>
      <c r="R22" s="95">
        <v>14174.5</v>
      </c>
      <c r="S22" s="95">
        <v>13825.1</v>
      </c>
      <c r="T22" s="19">
        <v>13690.1</v>
      </c>
      <c r="U22" s="89">
        <v>13642.4</v>
      </c>
      <c r="V22" s="45">
        <v>13737.8</v>
      </c>
    </row>
    <row r="23" spans="1:22" ht="76.5">
      <c r="A23" s="27" t="s">
        <v>882</v>
      </c>
      <c r="B23" s="43">
        <v>20427</v>
      </c>
      <c r="C23" s="95">
        <v>20503</v>
      </c>
      <c r="D23" s="95">
        <v>20564</v>
      </c>
      <c r="E23" s="95">
        <v>21104</v>
      </c>
      <c r="F23" s="95">
        <v>21521</v>
      </c>
      <c r="G23" s="95">
        <v>21682</v>
      </c>
      <c r="H23" s="95">
        <v>21683</v>
      </c>
      <c r="I23" s="95">
        <v>21429</v>
      </c>
      <c r="J23" s="95">
        <v>20826</v>
      </c>
      <c r="K23" s="95">
        <v>20013</v>
      </c>
      <c r="L23" s="95">
        <v>19363</v>
      </c>
      <c r="M23" s="95">
        <v>18372</v>
      </c>
      <c r="N23" s="95">
        <v>17254</v>
      </c>
      <c r="O23" s="95">
        <v>16098</v>
      </c>
      <c r="P23" s="58">
        <v>15113</v>
      </c>
      <c r="Q23" s="58">
        <v>14291</v>
      </c>
      <c r="R23" s="58">
        <v>13695</v>
      </c>
      <c r="S23" s="58">
        <v>13363</v>
      </c>
      <c r="T23" s="53">
        <v>13258</v>
      </c>
      <c r="U23" s="89">
        <v>13244</v>
      </c>
      <c r="V23" s="45">
        <v>13362</v>
      </c>
    </row>
    <row r="24" spans="1:22" ht="51">
      <c r="A24" s="27" t="s">
        <v>1888</v>
      </c>
      <c r="B24" s="43"/>
      <c r="C24" s="95">
        <v>20.6</v>
      </c>
      <c r="D24" s="59">
        <v>32.6</v>
      </c>
      <c r="E24" s="59">
        <v>39.5</v>
      </c>
      <c r="F24" s="59">
        <v>45.8</v>
      </c>
      <c r="G24" s="59">
        <v>46.9</v>
      </c>
      <c r="H24" s="59">
        <v>50.5</v>
      </c>
      <c r="I24" s="59">
        <v>50.2</v>
      </c>
      <c r="J24" s="59">
        <v>53.4</v>
      </c>
      <c r="K24" s="59">
        <v>60.6</v>
      </c>
      <c r="L24" s="59">
        <v>65.9</v>
      </c>
      <c r="M24" s="59">
        <v>68</v>
      </c>
      <c r="N24" s="59">
        <v>68.7</v>
      </c>
      <c r="O24" s="59">
        <v>70.2</v>
      </c>
      <c r="P24" s="59">
        <v>72.3</v>
      </c>
      <c r="Q24" s="59">
        <v>71.3</v>
      </c>
      <c r="R24" s="59">
        <v>71.3</v>
      </c>
      <c r="S24" s="59">
        <v>73.2</v>
      </c>
      <c r="T24" s="19">
        <v>71.2</v>
      </c>
      <c r="U24" s="89">
        <v>73.5</v>
      </c>
      <c r="V24" s="45">
        <v>83.5</v>
      </c>
    </row>
    <row r="25" spans="1:22" ht="63.75">
      <c r="A25" s="27" t="s">
        <v>37</v>
      </c>
      <c r="B25" s="43">
        <v>509</v>
      </c>
      <c r="C25" s="95">
        <v>486.9</v>
      </c>
      <c r="D25" s="59">
        <v>484.6</v>
      </c>
      <c r="E25" s="59">
        <v>468.5</v>
      </c>
      <c r="F25" s="59">
        <v>472.2</v>
      </c>
      <c r="G25" s="59">
        <v>474</v>
      </c>
      <c r="H25" s="59">
        <v>478.9</v>
      </c>
      <c r="I25" s="59">
        <v>491.1</v>
      </c>
      <c r="J25" s="59">
        <v>489.6</v>
      </c>
      <c r="K25" s="59">
        <v>479.6</v>
      </c>
      <c r="L25" s="59">
        <v>480.1</v>
      </c>
      <c r="M25" s="59">
        <v>478.4</v>
      </c>
      <c r="N25" s="59">
        <v>474.8</v>
      </c>
      <c r="O25" s="59">
        <v>462.5</v>
      </c>
      <c r="P25" s="59">
        <v>445.8</v>
      </c>
      <c r="Q25" s="59">
        <v>425.5</v>
      </c>
      <c r="R25" s="59">
        <v>408.2</v>
      </c>
      <c r="S25" s="59">
        <v>388.9</v>
      </c>
      <c r="T25" s="19">
        <v>360.5</v>
      </c>
      <c r="U25" s="89">
        <v>324.7</v>
      </c>
      <c r="V25" s="34">
        <v>292</v>
      </c>
    </row>
    <row r="26" spans="1:22" ht="41.25">
      <c r="A26" s="27" t="s">
        <v>1968</v>
      </c>
      <c r="B26" s="43">
        <v>1556.2</v>
      </c>
      <c r="C26" s="59">
        <v>1615.1</v>
      </c>
      <c r="D26" s="59">
        <v>1683.15</v>
      </c>
      <c r="E26" s="59">
        <v>1726.2630000000001</v>
      </c>
      <c r="F26" s="59">
        <v>1750.071</v>
      </c>
      <c r="G26" s="59">
        <v>1811.505</v>
      </c>
      <c r="H26" s="59">
        <v>1814.145</v>
      </c>
      <c r="I26" s="59">
        <v>1811.445</v>
      </c>
      <c r="J26" s="59">
        <v>1803.388</v>
      </c>
      <c r="K26" s="59">
        <v>1769.031</v>
      </c>
      <c r="L26" s="59">
        <v>1737.856</v>
      </c>
      <c r="M26" s="59">
        <v>1720.896</v>
      </c>
      <c r="N26" s="59">
        <v>1686.114</v>
      </c>
      <c r="O26" s="59">
        <v>1635.488</v>
      </c>
      <c r="P26" s="59">
        <v>1596.6</v>
      </c>
      <c r="Q26" s="59">
        <v>1537.8</v>
      </c>
      <c r="R26" s="59">
        <v>1487.2</v>
      </c>
      <c r="S26" s="59">
        <v>1427.9</v>
      </c>
      <c r="T26" s="19">
        <v>1115.1</v>
      </c>
      <c r="U26" s="119">
        <v>1079</v>
      </c>
      <c r="V26" s="45">
        <v>1060.4</v>
      </c>
    </row>
    <row r="27" spans="1:22" ht="79.5">
      <c r="A27" s="27" t="s">
        <v>1509</v>
      </c>
      <c r="B27" s="43">
        <v>1497</v>
      </c>
      <c r="C27" s="95">
        <v>1561</v>
      </c>
      <c r="D27" s="95">
        <v>1624</v>
      </c>
      <c r="E27" s="95">
        <v>1666</v>
      </c>
      <c r="F27" s="95">
        <v>1687</v>
      </c>
      <c r="G27" s="95">
        <v>1746</v>
      </c>
      <c r="H27" s="95">
        <v>1748</v>
      </c>
      <c r="I27" s="95">
        <v>1744</v>
      </c>
      <c r="J27" s="95">
        <v>1733</v>
      </c>
      <c r="K27" s="95">
        <v>1696</v>
      </c>
      <c r="L27" s="95">
        <v>1662</v>
      </c>
      <c r="M27" s="95">
        <v>1641</v>
      </c>
      <c r="N27" s="95">
        <v>1605</v>
      </c>
      <c r="O27" s="95">
        <v>1555</v>
      </c>
      <c r="P27" s="58">
        <v>1517</v>
      </c>
      <c r="Q27" s="58">
        <v>1461</v>
      </c>
      <c r="R27" s="58">
        <v>1412</v>
      </c>
      <c r="S27" s="58">
        <v>1356</v>
      </c>
      <c r="T27" s="19">
        <v>1086</v>
      </c>
      <c r="U27" s="89">
        <v>1053</v>
      </c>
      <c r="V27" s="45">
        <v>1035</v>
      </c>
    </row>
    <row r="28" spans="1:22" ht="54">
      <c r="A28" s="27" t="s">
        <v>1290</v>
      </c>
      <c r="B28" s="43"/>
      <c r="C28" s="95">
        <v>4.1</v>
      </c>
      <c r="D28" s="59">
        <v>9.15</v>
      </c>
      <c r="E28" s="59">
        <v>11.563</v>
      </c>
      <c r="F28" s="59">
        <v>13.771</v>
      </c>
      <c r="G28" s="59">
        <v>14.605</v>
      </c>
      <c r="H28" s="59">
        <v>15.645</v>
      </c>
      <c r="I28" s="59">
        <v>16.045</v>
      </c>
      <c r="J28" s="59">
        <v>16.888</v>
      </c>
      <c r="K28" s="59">
        <v>18.231</v>
      </c>
      <c r="L28" s="59">
        <v>19.156</v>
      </c>
      <c r="M28" s="59">
        <v>20.096</v>
      </c>
      <c r="N28" s="59">
        <v>20.614</v>
      </c>
      <c r="O28" s="59">
        <v>21.088</v>
      </c>
      <c r="P28" s="59">
        <v>21.363</v>
      </c>
      <c r="Q28" s="59">
        <v>21.149</v>
      </c>
      <c r="R28" s="59">
        <v>20.676</v>
      </c>
      <c r="S28" s="59">
        <v>20.523</v>
      </c>
      <c r="T28" s="28">
        <v>12</v>
      </c>
      <c r="U28" s="89">
        <v>11.9</v>
      </c>
      <c r="V28" s="45">
        <v>13.7</v>
      </c>
    </row>
    <row r="29" spans="1:22" ht="66.75">
      <c r="A29" s="27" t="s">
        <v>1291</v>
      </c>
      <c r="B29" s="43">
        <v>58.9</v>
      </c>
      <c r="C29" s="59">
        <v>50</v>
      </c>
      <c r="D29" s="59">
        <v>50</v>
      </c>
      <c r="E29" s="59">
        <v>48.7</v>
      </c>
      <c r="F29" s="59">
        <v>49.3</v>
      </c>
      <c r="G29" s="59">
        <v>50.9</v>
      </c>
      <c r="H29" s="59">
        <v>50.5</v>
      </c>
      <c r="I29" s="59">
        <v>51.4</v>
      </c>
      <c r="J29" s="59">
        <v>53.5</v>
      </c>
      <c r="K29" s="59">
        <v>54.8</v>
      </c>
      <c r="L29" s="59">
        <v>56.7</v>
      </c>
      <c r="M29" s="59">
        <v>59.8</v>
      </c>
      <c r="N29" s="59">
        <v>60.5</v>
      </c>
      <c r="O29" s="59">
        <v>59.4</v>
      </c>
      <c r="P29" s="59">
        <v>58.2</v>
      </c>
      <c r="Q29" s="59">
        <v>55.7</v>
      </c>
      <c r="R29" s="59">
        <v>54.5</v>
      </c>
      <c r="S29" s="59">
        <v>51.4</v>
      </c>
      <c r="T29" s="19">
        <v>16.6</v>
      </c>
      <c r="U29" s="89">
        <v>14.2</v>
      </c>
      <c r="V29" s="45">
        <v>12.1</v>
      </c>
    </row>
    <row r="30" spans="1:22" ht="79.5" customHeight="1">
      <c r="A30" s="27" t="s">
        <v>276</v>
      </c>
      <c r="B30" s="95">
        <v>1861</v>
      </c>
      <c r="C30" s="57">
        <v>1866</v>
      </c>
      <c r="D30" s="57">
        <v>1875</v>
      </c>
      <c r="E30" s="57">
        <v>1879</v>
      </c>
      <c r="F30" s="57">
        <v>1906</v>
      </c>
      <c r="G30" s="57">
        <v>1920</v>
      </c>
      <c r="H30" s="57">
        <v>1936</v>
      </c>
      <c r="I30" s="57">
        <v>1961</v>
      </c>
      <c r="J30" s="57">
        <v>1985</v>
      </c>
      <c r="K30" s="57">
        <v>2001</v>
      </c>
      <c r="L30" s="57">
        <v>2011</v>
      </c>
      <c r="M30" s="57">
        <v>2037</v>
      </c>
      <c r="N30" s="57">
        <v>2032</v>
      </c>
      <c r="O30" s="57">
        <v>2035</v>
      </c>
      <c r="P30" s="57">
        <v>2015</v>
      </c>
      <c r="Q30" s="57">
        <v>1983</v>
      </c>
      <c r="R30" s="57">
        <v>1960</v>
      </c>
      <c r="S30" s="57">
        <v>1943</v>
      </c>
      <c r="T30" s="57">
        <v>2042</v>
      </c>
      <c r="U30" s="89">
        <v>2035</v>
      </c>
      <c r="V30" s="45">
        <v>1999</v>
      </c>
    </row>
    <row r="31" spans="1:22" ht="89.25">
      <c r="A31" s="27" t="s">
        <v>277</v>
      </c>
      <c r="B31" s="95">
        <v>376</v>
      </c>
      <c r="C31" s="95">
        <v>400</v>
      </c>
      <c r="D31" s="95">
        <v>403</v>
      </c>
      <c r="E31" s="95">
        <v>426</v>
      </c>
      <c r="F31" s="95">
        <v>446</v>
      </c>
      <c r="G31" s="95">
        <v>473</v>
      </c>
      <c r="H31" s="95">
        <v>487</v>
      </c>
      <c r="I31" s="95">
        <v>499</v>
      </c>
      <c r="J31" s="95">
        <v>505</v>
      </c>
      <c r="K31" s="95">
        <v>514</v>
      </c>
      <c r="L31" s="95">
        <v>504</v>
      </c>
      <c r="M31" s="95">
        <v>486</v>
      </c>
      <c r="N31" s="95">
        <v>467</v>
      </c>
      <c r="O31" s="95">
        <v>450</v>
      </c>
      <c r="P31" s="95">
        <v>430</v>
      </c>
      <c r="Q31" s="95">
        <v>407</v>
      </c>
      <c r="R31" s="95">
        <v>382</v>
      </c>
      <c r="S31" s="57">
        <v>364</v>
      </c>
      <c r="T31" s="16">
        <v>361</v>
      </c>
      <c r="U31" s="89">
        <v>348</v>
      </c>
      <c r="V31" s="45">
        <v>341</v>
      </c>
    </row>
    <row r="32" spans="1:22" ht="36.75" customHeight="1">
      <c r="A32" s="27" t="s">
        <v>278</v>
      </c>
      <c r="B32" s="43">
        <v>1081</v>
      </c>
      <c r="C32" s="95">
        <v>1050</v>
      </c>
      <c r="D32" s="95">
        <v>986</v>
      </c>
      <c r="E32" s="95">
        <v>995</v>
      </c>
      <c r="F32" s="95">
        <v>1045</v>
      </c>
      <c r="G32" s="95">
        <v>1105</v>
      </c>
      <c r="H32" s="95">
        <v>1159</v>
      </c>
      <c r="I32" s="95">
        <v>1254</v>
      </c>
      <c r="J32" s="95">
        <v>1346</v>
      </c>
      <c r="K32" s="95">
        <v>1458</v>
      </c>
      <c r="L32" s="95">
        <v>1473</v>
      </c>
      <c r="M32" s="95">
        <v>1477</v>
      </c>
      <c r="N32" s="95">
        <v>1519</v>
      </c>
      <c r="O32" s="95">
        <v>1546</v>
      </c>
      <c r="P32" s="95">
        <v>1466</v>
      </c>
      <c r="Q32" s="95">
        <v>1365</v>
      </c>
      <c r="R32" s="95">
        <v>1246</v>
      </c>
      <c r="S32" s="95">
        <v>1088</v>
      </c>
      <c r="T32" s="19">
        <v>887</v>
      </c>
      <c r="U32" s="89">
        <v>783</v>
      </c>
      <c r="V32" s="45">
        <v>703</v>
      </c>
    </row>
    <row r="33" spans="1:22" ht="102">
      <c r="A33" s="27" t="s">
        <v>355</v>
      </c>
      <c r="B33" s="43">
        <v>959</v>
      </c>
      <c r="C33" s="95">
        <v>941</v>
      </c>
      <c r="D33" s="95">
        <v>889</v>
      </c>
      <c r="E33" s="95">
        <v>892</v>
      </c>
      <c r="F33" s="95">
        <v>932</v>
      </c>
      <c r="G33" s="95">
        <v>987</v>
      </c>
      <c r="H33" s="95">
        <v>1037</v>
      </c>
      <c r="I33" s="95">
        <v>1122</v>
      </c>
      <c r="J33" s="95">
        <v>1207</v>
      </c>
      <c r="K33" s="95">
        <v>1317</v>
      </c>
      <c r="L33" s="95">
        <v>1326</v>
      </c>
      <c r="M33" s="95">
        <v>1333</v>
      </c>
      <c r="N33" s="95">
        <v>1371</v>
      </c>
      <c r="O33" s="95">
        <v>1394</v>
      </c>
      <c r="P33" s="95">
        <v>1312</v>
      </c>
      <c r="Q33" s="95">
        <v>1214</v>
      </c>
      <c r="R33" s="95">
        <v>1105</v>
      </c>
      <c r="S33" s="95">
        <v>959</v>
      </c>
      <c r="T33" s="95">
        <v>810</v>
      </c>
      <c r="U33" s="89">
        <v>720</v>
      </c>
      <c r="V33" s="45">
        <v>640</v>
      </c>
    </row>
    <row r="34" spans="1:22" ht="76.5">
      <c r="A34" s="27" t="s">
        <v>659</v>
      </c>
      <c r="B34" s="95"/>
      <c r="D34" s="95">
        <v>1</v>
      </c>
      <c r="E34" s="95">
        <v>1</v>
      </c>
      <c r="F34" s="95">
        <v>2</v>
      </c>
      <c r="G34" s="95">
        <v>2</v>
      </c>
      <c r="H34" s="95">
        <v>3</v>
      </c>
      <c r="I34" s="95">
        <v>3</v>
      </c>
      <c r="J34" s="95">
        <v>4</v>
      </c>
      <c r="K34" s="95">
        <v>5</v>
      </c>
      <c r="L34" s="95">
        <v>6</v>
      </c>
      <c r="M34" s="95">
        <v>6</v>
      </c>
      <c r="N34" s="95">
        <v>7</v>
      </c>
      <c r="O34" s="95">
        <v>7</v>
      </c>
      <c r="P34" s="95">
        <v>8</v>
      </c>
      <c r="Q34" s="95">
        <v>7</v>
      </c>
      <c r="R34" s="95">
        <v>6</v>
      </c>
      <c r="S34" s="95">
        <v>6</v>
      </c>
      <c r="T34" s="95">
        <v>5</v>
      </c>
      <c r="U34" s="89">
        <v>4</v>
      </c>
      <c r="V34" s="45">
        <v>5</v>
      </c>
    </row>
    <row r="35" spans="1:22" ht="89.25">
      <c r="A35" s="27" t="s">
        <v>913</v>
      </c>
      <c r="B35" s="43">
        <v>122</v>
      </c>
      <c r="C35" s="95">
        <v>109</v>
      </c>
      <c r="D35" s="95">
        <v>96</v>
      </c>
      <c r="E35" s="95">
        <v>102</v>
      </c>
      <c r="F35" s="95">
        <v>111</v>
      </c>
      <c r="G35" s="95">
        <v>116</v>
      </c>
      <c r="H35" s="95">
        <v>119</v>
      </c>
      <c r="I35" s="95">
        <v>129</v>
      </c>
      <c r="J35" s="95">
        <v>135</v>
      </c>
      <c r="K35" s="95">
        <v>136</v>
      </c>
      <c r="L35" s="95">
        <v>141</v>
      </c>
      <c r="M35" s="95">
        <v>138</v>
      </c>
      <c r="N35" s="95">
        <v>141</v>
      </c>
      <c r="O35" s="95">
        <v>145</v>
      </c>
      <c r="P35" s="95">
        <v>146</v>
      </c>
      <c r="Q35" s="95">
        <v>144</v>
      </c>
      <c r="R35" s="95">
        <v>135</v>
      </c>
      <c r="S35" s="95">
        <v>123</v>
      </c>
      <c r="T35" s="95">
        <v>71</v>
      </c>
      <c r="U35" s="89">
        <v>59</v>
      </c>
      <c r="V35" s="45">
        <v>58</v>
      </c>
    </row>
    <row r="36" spans="1:22" ht="17.25" customHeight="1">
      <c r="A36" s="479" t="s">
        <v>914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</row>
    <row r="37" spans="1:22" ht="15.75">
      <c r="A37" s="102" t="s">
        <v>915</v>
      </c>
      <c r="V37" s="204"/>
    </row>
    <row r="38" spans="1:22" ht="38.25">
      <c r="A38" s="9" t="s">
        <v>916</v>
      </c>
      <c r="B38" s="103">
        <v>4321</v>
      </c>
      <c r="C38" s="95">
        <v>4269</v>
      </c>
      <c r="D38" s="95">
        <v>4273</v>
      </c>
      <c r="E38" s="95">
        <v>4203</v>
      </c>
      <c r="F38" s="95">
        <v>4166</v>
      </c>
      <c r="G38" s="95">
        <v>4114</v>
      </c>
      <c r="H38" s="95">
        <v>4050</v>
      </c>
      <c r="I38" s="95">
        <v>3954</v>
      </c>
      <c r="J38" s="95">
        <v>3911</v>
      </c>
      <c r="K38" s="95">
        <v>3893</v>
      </c>
      <c r="L38" s="95">
        <v>3872</v>
      </c>
      <c r="M38" s="95">
        <v>3843</v>
      </c>
      <c r="N38" s="95">
        <v>3798</v>
      </c>
      <c r="O38" s="95">
        <v>3686</v>
      </c>
      <c r="P38" s="95">
        <v>3392</v>
      </c>
      <c r="Q38" s="103">
        <v>3209</v>
      </c>
      <c r="R38" s="103">
        <v>3180</v>
      </c>
      <c r="S38" s="103">
        <v>2855</v>
      </c>
      <c r="T38" s="103">
        <v>2658</v>
      </c>
      <c r="U38" s="89">
        <v>2356</v>
      </c>
      <c r="V38" s="45">
        <v>2040</v>
      </c>
    </row>
    <row r="39" spans="1:22" ht="66.75">
      <c r="A39" s="9" t="s">
        <v>1090</v>
      </c>
      <c r="B39" s="104" t="s">
        <v>917</v>
      </c>
      <c r="C39" s="58">
        <v>1773.2</v>
      </c>
      <c r="D39" s="58">
        <v>1741.6</v>
      </c>
      <c r="E39" s="58">
        <v>1699.1</v>
      </c>
      <c r="F39" s="95">
        <v>1689.5</v>
      </c>
      <c r="G39" s="95">
        <v>1670.4</v>
      </c>
      <c r="H39" s="95">
        <v>1667.4</v>
      </c>
      <c r="I39" s="95">
        <v>1675.8</v>
      </c>
      <c r="J39" s="95">
        <v>1694.1</v>
      </c>
      <c r="K39" s="95">
        <v>1679.3</v>
      </c>
      <c r="L39" s="95">
        <v>1648.7</v>
      </c>
      <c r="M39" s="95">
        <v>1651.1</v>
      </c>
      <c r="N39" s="95">
        <v>1649.4</v>
      </c>
      <c r="O39" s="95">
        <v>1603.8</v>
      </c>
      <c r="P39" s="95">
        <v>1509.4</v>
      </c>
      <c r="Q39" s="59">
        <v>1412.689</v>
      </c>
      <c r="R39" s="59">
        <v>1256.138</v>
      </c>
      <c r="S39" s="59">
        <v>1115.17</v>
      </c>
      <c r="T39" s="105">
        <v>1035.2</v>
      </c>
      <c r="U39" s="89">
        <v>1006.6</v>
      </c>
      <c r="V39" s="34">
        <v>921</v>
      </c>
    </row>
    <row r="40" spans="1:22" ht="66.75">
      <c r="A40" s="9" t="s">
        <v>1089</v>
      </c>
      <c r="B40" s="104">
        <v>1234.5</v>
      </c>
      <c r="C40" s="95">
        <v>1095.5</v>
      </c>
      <c r="D40" s="95">
        <v>1007.1</v>
      </c>
      <c r="E40" s="95">
        <v>949</v>
      </c>
      <c r="F40" s="95">
        <v>928.1</v>
      </c>
      <c r="G40" s="95">
        <v>898.6</v>
      </c>
      <c r="H40" s="95">
        <v>884.5</v>
      </c>
      <c r="I40" s="95">
        <v>892.6</v>
      </c>
      <c r="J40" s="95">
        <v>886.3</v>
      </c>
      <c r="K40" s="95">
        <v>844.9</v>
      </c>
      <c r="L40" s="95">
        <v>836.9</v>
      </c>
      <c r="M40" s="95">
        <v>842.4</v>
      </c>
      <c r="N40" s="95">
        <v>823.1</v>
      </c>
      <c r="O40" s="95">
        <v>782.5</v>
      </c>
      <c r="P40" s="59">
        <v>687.798</v>
      </c>
      <c r="Q40" s="59">
        <v>630.319</v>
      </c>
      <c r="R40" s="59">
        <v>586.081</v>
      </c>
      <c r="S40" s="59">
        <v>540.733</v>
      </c>
      <c r="T40" s="105">
        <v>542.5</v>
      </c>
      <c r="U40" s="89">
        <v>609.4</v>
      </c>
      <c r="V40" s="45">
        <v>532.5</v>
      </c>
    </row>
    <row r="41" spans="1:22" ht="65.25" customHeight="1">
      <c r="A41" s="9" t="s">
        <v>1620</v>
      </c>
      <c r="B41" s="104">
        <v>1140.8</v>
      </c>
      <c r="C41" s="105">
        <v>1039.225</v>
      </c>
      <c r="D41" s="95">
        <v>921.5</v>
      </c>
      <c r="E41" s="95">
        <v>877.9</v>
      </c>
      <c r="F41" s="95">
        <v>840.6</v>
      </c>
      <c r="G41" s="95">
        <v>821.3</v>
      </c>
      <c r="H41" s="95">
        <v>799.6</v>
      </c>
      <c r="I41" s="95">
        <v>784.8</v>
      </c>
      <c r="J41" s="95">
        <v>769.6</v>
      </c>
      <c r="K41" s="95">
        <v>762.8</v>
      </c>
      <c r="L41" s="95">
        <v>758.6</v>
      </c>
      <c r="M41" s="95">
        <v>745.3</v>
      </c>
      <c r="N41" s="95">
        <v>721.5</v>
      </c>
      <c r="O41" s="95">
        <v>708</v>
      </c>
      <c r="P41" s="59">
        <v>702.517</v>
      </c>
      <c r="Q41" s="59">
        <v>679.721</v>
      </c>
      <c r="R41" s="59">
        <v>656.04</v>
      </c>
      <c r="S41" s="59">
        <v>604.749</v>
      </c>
      <c r="T41" s="105">
        <v>537.6</v>
      </c>
      <c r="U41" s="89">
        <v>580.5</v>
      </c>
      <c r="V41" s="45">
        <v>516.7</v>
      </c>
    </row>
    <row r="42" spans="1:22" ht="18.75" customHeight="1">
      <c r="A42" s="479" t="s">
        <v>239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85"/>
    </row>
    <row r="43" ht="12.75">
      <c r="A43" s="107" t="s">
        <v>1708</v>
      </c>
    </row>
    <row r="44" spans="1:22" ht="38.25">
      <c r="A44" s="9" t="s">
        <v>1709</v>
      </c>
      <c r="B44" s="19">
        <v>2605</v>
      </c>
      <c r="C44" s="101">
        <v>2609</v>
      </c>
      <c r="D44" s="101">
        <v>2607</v>
      </c>
      <c r="E44" s="101">
        <v>2574</v>
      </c>
      <c r="F44" s="101">
        <v>2634</v>
      </c>
      <c r="G44" s="101">
        <v>2649</v>
      </c>
      <c r="H44" s="101">
        <v>2653</v>
      </c>
      <c r="I44" s="101">
        <v>2631</v>
      </c>
      <c r="J44" s="101">
        <v>2649</v>
      </c>
      <c r="K44" s="101">
        <v>2703</v>
      </c>
      <c r="L44" s="101">
        <v>2684</v>
      </c>
      <c r="M44" s="101">
        <v>2816</v>
      </c>
      <c r="N44" s="101">
        <v>2809</v>
      </c>
      <c r="O44" s="101">
        <v>2805</v>
      </c>
      <c r="P44" s="101">
        <v>2905</v>
      </c>
      <c r="Q44" s="101">
        <v>2847</v>
      </c>
      <c r="R44" s="101">
        <v>2799</v>
      </c>
      <c r="S44" s="101">
        <v>2784</v>
      </c>
      <c r="T44" s="101">
        <v>2866</v>
      </c>
      <c r="U44" s="101">
        <v>2850</v>
      </c>
      <c r="V44" s="300">
        <v>2925</v>
      </c>
    </row>
    <row r="45" spans="1:22" ht="51">
      <c r="A45" s="27" t="s">
        <v>1710</v>
      </c>
      <c r="B45" s="19">
        <v>2605</v>
      </c>
      <c r="C45" s="91">
        <v>2609</v>
      </c>
      <c r="D45" s="91">
        <v>2607</v>
      </c>
      <c r="E45" s="91">
        <v>2574</v>
      </c>
      <c r="F45" s="91">
        <v>2612</v>
      </c>
      <c r="G45" s="91">
        <v>2608</v>
      </c>
      <c r="H45" s="91">
        <v>2593</v>
      </c>
      <c r="I45" s="91">
        <v>2584</v>
      </c>
      <c r="J45" s="91">
        <v>2576</v>
      </c>
      <c r="K45" s="91">
        <v>2589</v>
      </c>
      <c r="L45" s="91">
        <v>2595</v>
      </c>
      <c r="M45" s="91">
        <v>2626</v>
      </c>
      <c r="N45" s="91">
        <v>2627</v>
      </c>
      <c r="O45" s="91">
        <v>2637</v>
      </c>
      <c r="P45" s="91">
        <v>2688</v>
      </c>
      <c r="Q45" s="91">
        <v>2631</v>
      </c>
      <c r="R45" s="91">
        <v>2566</v>
      </c>
      <c r="S45" s="91">
        <v>2535</v>
      </c>
      <c r="T45" s="91">
        <v>2564</v>
      </c>
      <c r="U45" s="91">
        <v>2586</v>
      </c>
      <c r="V45" s="300">
        <v>2665</v>
      </c>
    </row>
    <row r="46" spans="1:22" ht="38.25">
      <c r="A46" s="27" t="s">
        <v>1711</v>
      </c>
      <c r="B46" s="43"/>
      <c r="C46" s="99"/>
      <c r="D46" s="99"/>
      <c r="E46" s="99"/>
      <c r="F46" s="91">
        <v>22</v>
      </c>
      <c r="G46" s="91">
        <v>41</v>
      </c>
      <c r="H46" s="91">
        <v>60</v>
      </c>
      <c r="I46" s="91">
        <v>47</v>
      </c>
      <c r="J46" s="91">
        <v>73</v>
      </c>
      <c r="K46" s="91">
        <v>114</v>
      </c>
      <c r="L46" s="91">
        <v>89</v>
      </c>
      <c r="M46" s="91">
        <v>190</v>
      </c>
      <c r="N46" s="91">
        <v>182</v>
      </c>
      <c r="O46" s="91">
        <v>168</v>
      </c>
      <c r="P46" s="91">
        <v>217</v>
      </c>
      <c r="Q46" s="91">
        <v>216</v>
      </c>
      <c r="R46" s="91">
        <v>233</v>
      </c>
      <c r="S46" s="91">
        <v>249</v>
      </c>
      <c r="T46" s="91">
        <v>302</v>
      </c>
      <c r="U46" s="91">
        <v>264</v>
      </c>
      <c r="V46" s="300">
        <v>260</v>
      </c>
    </row>
    <row r="47" spans="1:22" ht="51">
      <c r="A47" s="9" t="s">
        <v>1712</v>
      </c>
      <c r="B47" s="19">
        <v>2201.9</v>
      </c>
      <c r="C47" s="91">
        <v>2089.9</v>
      </c>
      <c r="D47" s="91">
        <v>1993.8</v>
      </c>
      <c r="E47" s="91">
        <v>1870.9</v>
      </c>
      <c r="F47" s="91">
        <v>1929.9</v>
      </c>
      <c r="G47" s="91">
        <v>1986.3</v>
      </c>
      <c r="H47" s="91">
        <v>2029.9</v>
      </c>
      <c r="I47" s="91">
        <v>2068.2</v>
      </c>
      <c r="J47" s="91">
        <v>2175.6</v>
      </c>
      <c r="K47" s="91">
        <v>2360.8</v>
      </c>
      <c r="L47" s="91">
        <v>2470.2</v>
      </c>
      <c r="M47" s="91">
        <v>2585.5</v>
      </c>
      <c r="N47" s="91">
        <v>2612.1</v>
      </c>
      <c r="O47" s="91">
        <v>2599.6</v>
      </c>
      <c r="P47" s="91">
        <v>2590.7</v>
      </c>
      <c r="Q47" s="14">
        <v>2514</v>
      </c>
      <c r="R47" s="91">
        <v>2408.2</v>
      </c>
      <c r="S47" s="91">
        <v>2244.1</v>
      </c>
      <c r="T47" s="91">
        <v>2142.1</v>
      </c>
      <c r="U47" s="91">
        <v>2125.7</v>
      </c>
      <c r="V47" s="300">
        <v>2081.7</v>
      </c>
    </row>
    <row r="48" spans="1:22" ht="63.75">
      <c r="A48" s="27" t="s">
        <v>1303</v>
      </c>
      <c r="B48" s="19">
        <v>2201.9</v>
      </c>
      <c r="C48" s="91">
        <v>2089.9</v>
      </c>
      <c r="D48" s="91">
        <v>1993.8</v>
      </c>
      <c r="E48" s="91">
        <v>1870.9</v>
      </c>
      <c r="F48" s="91">
        <v>1923.3</v>
      </c>
      <c r="G48" s="91">
        <v>1975.8</v>
      </c>
      <c r="H48" s="106">
        <v>2011.1</v>
      </c>
      <c r="I48" s="106">
        <v>2051.6</v>
      </c>
      <c r="J48" s="106">
        <v>2147.3</v>
      </c>
      <c r="K48" s="106">
        <v>2308.6</v>
      </c>
      <c r="L48" s="106">
        <v>2409.9</v>
      </c>
      <c r="M48" s="106">
        <v>2488.5</v>
      </c>
      <c r="N48" s="106">
        <v>2501.6</v>
      </c>
      <c r="O48" s="106">
        <v>2503.6</v>
      </c>
      <c r="P48" s="14">
        <v>2473</v>
      </c>
      <c r="Q48" s="106">
        <v>2388.9</v>
      </c>
      <c r="R48" s="106">
        <v>2288.5</v>
      </c>
      <c r="S48" s="106">
        <v>2136.1</v>
      </c>
      <c r="T48" s="91">
        <v>2052.3</v>
      </c>
      <c r="U48" s="91">
        <v>2026.8</v>
      </c>
      <c r="V48" s="383">
        <v>1984</v>
      </c>
    </row>
    <row r="49" spans="1:22" ht="63.75">
      <c r="A49" s="9" t="s">
        <v>1304</v>
      </c>
      <c r="B49" s="43"/>
      <c r="C49" s="99"/>
      <c r="D49" s="99"/>
      <c r="F49" s="91">
        <v>6.6</v>
      </c>
      <c r="G49" s="91">
        <v>10.5</v>
      </c>
      <c r="H49" s="91">
        <v>18.8</v>
      </c>
      <c r="I49" s="91">
        <v>16.6</v>
      </c>
      <c r="J49" s="91">
        <v>28.3</v>
      </c>
      <c r="K49" s="91">
        <v>52.2</v>
      </c>
      <c r="L49" s="91">
        <v>60.4</v>
      </c>
      <c r="M49" s="14">
        <v>97</v>
      </c>
      <c r="N49" s="91">
        <v>110.5</v>
      </c>
      <c r="O49" s="14">
        <v>96</v>
      </c>
      <c r="P49" s="91">
        <v>117.7</v>
      </c>
      <c r="Q49" s="91">
        <v>125.2</v>
      </c>
      <c r="R49" s="91">
        <v>119.7</v>
      </c>
      <c r="S49" s="14">
        <v>108</v>
      </c>
      <c r="T49" s="91">
        <v>89.8</v>
      </c>
      <c r="U49" s="91">
        <v>98.9</v>
      </c>
      <c r="V49" s="300">
        <v>97.7</v>
      </c>
    </row>
    <row r="50" spans="1:22" ht="51">
      <c r="A50" s="9" t="s">
        <v>1305</v>
      </c>
      <c r="B50" s="19">
        <v>732.3</v>
      </c>
      <c r="C50" s="91">
        <v>651.7</v>
      </c>
      <c r="D50" s="91">
        <v>643.8</v>
      </c>
      <c r="E50" s="91">
        <v>629.6</v>
      </c>
      <c r="F50" s="91">
        <v>668.8</v>
      </c>
      <c r="G50" s="91">
        <v>667.8</v>
      </c>
      <c r="H50" s="91">
        <v>694.4</v>
      </c>
      <c r="I50" s="91">
        <v>714.2</v>
      </c>
      <c r="J50" s="91">
        <v>781.5</v>
      </c>
      <c r="K50" s="91">
        <v>867.2</v>
      </c>
      <c r="L50" s="91">
        <v>877.7</v>
      </c>
      <c r="M50" s="91">
        <v>901.1</v>
      </c>
      <c r="N50" s="91">
        <v>905.5</v>
      </c>
      <c r="O50" s="91">
        <v>890.2</v>
      </c>
      <c r="P50" s="91">
        <v>854.1</v>
      </c>
      <c r="Q50" s="91">
        <v>798.8</v>
      </c>
      <c r="R50" s="91">
        <v>770.7</v>
      </c>
      <c r="S50" s="14">
        <v>703</v>
      </c>
      <c r="T50" s="91">
        <v>694.4</v>
      </c>
      <c r="U50" s="91">
        <v>705.3</v>
      </c>
      <c r="V50" s="300">
        <v>659.6</v>
      </c>
    </row>
    <row r="51" spans="1:22" ht="63.75">
      <c r="A51" s="9" t="s">
        <v>1900</v>
      </c>
      <c r="B51" s="19">
        <v>732.3</v>
      </c>
      <c r="C51" s="91">
        <v>651.7</v>
      </c>
      <c r="D51" s="91">
        <v>643.8</v>
      </c>
      <c r="E51" s="91">
        <v>629.6</v>
      </c>
      <c r="F51" s="91">
        <v>664.6</v>
      </c>
      <c r="G51" s="14">
        <v>662</v>
      </c>
      <c r="H51" s="106">
        <v>684.6</v>
      </c>
      <c r="I51" s="106">
        <v>706.5</v>
      </c>
      <c r="J51" s="106">
        <v>766.5</v>
      </c>
      <c r="K51" s="106">
        <v>842.4</v>
      </c>
      <c r="L51" s="106">
        <v>850.8</v>
      </c>
      <c r="M51" s="106">
        <v>860.7</v>
      </c>
      <c r="N51" s="106">
        <v>861.9</v>
      </c>
      <c r="O51" s="106">
        <v>852.5</v>
      </c>
      <c r="P51" s="106">
        <v>810.9</v>
      </c>
      <c r="Q51" s="106">
        <v>756.2</v>
      </c>
      <c r="R51" s="106">
        <v>730.3</v>
      </c>
      <c r="S51" s="106">
        <v>670.1</v>
      </c>
      <c r="T51" s="91">
        <v>666.6</v>
      </c>
      <c r="U51" s="91">
        <v>671.8</v>
      </c>
      <c r="V51" s="300">
        <v>628.8</v>
      </c>
    </row>
    <row r="52" spans="1:22" ht="51">
      <c r="A52" s="9" t="s">
        <v>929</v>
      </c>
      <c r="B52" s="43"/>
      <c r="C52" s="99"/>
      <c r="D52" s="99"/>
      <c r="F52" s="91">
        <v>4.3</v>
      </c>
      <c r="G52" s="91">
        <v>5.8</v>
      </c>
      <c r="H52" s="91">
        <v>9.8</v>
      </c>
      <c r="I52" s="91">
        <v>7.7</v>
      </c>
      <c r="J52" s="14">
        <v>15</v>
      </c>
      <c r="K52" s="91">
        <v>24.8</v>
      </c>
      <c r="L52" s="91">
        <v>26.9</v>
      </c>
      <c r="M52" s="91">
        <v>40.4</v>
      </c>
      <c r="N52" s="91">
        <v>43.6</v>
      </c>
      <c r="O52" s="91">
        <v>37.7</v>
      </c>
      <c r="P52" s="91">
        <v>43.2</v>
      </c>
      <c r="Q52" s="91">
        <v>42.6</v>
      </c>
      <c r="R52" s="91">
        <v>40.4</v>
      </c>
      <c r="S52" s="14">
        <v>33</v>
      </c>
      <c r="T52" s="91">
        <v>27.7</v>
      </c>
      <c r="U52" s="91">
        <v>33.5</v>
      </c>
      <c r="V52" s="300">
        <v>30.8</v>
      </c>
    </row>
    <row r="53" spans="1:22" ht="51">
      <c r="A53" s="9" t="s">
        <v>930</v>
      </c>
      <c r="B53" s="19">
        <v>623.2</v>
      </c>
      <c r="C53" s="91">
        <v>585.3</v>
      </c>
      <c r="D53" s="91">
        <v>546.1</v>
      </c>
      <c r="E53" s="91">
        <v>531.7</v>
      </c>
      <c r="F53" s="14">
        <v>474</v>
      </c>
      <c r="G53" s="91">
        <v>496.4</v>
      </c>
      <c r="H53" s="91">
        <v>542.2</v>
      </c>
      <c r="I53" s="14">
        <v>549</v>
      </c>
      <c r="J53" s="91">
        <v>569.7</v>
      </c>
      <c r="K53" s="91">
        <v>579.3</v>
      </c>
      <c r="L53" s="91">
        <v>608.6</v>
      </c>
      <c r="M53" s="91">
        <v>669.7</v>
      </c>
      <c r="N53" s="91">
        <v>701.3</v>
      </c>
      <c r="O53" s="91">
        <v>702.7</v>
      </c>
      <c r="P53" s="91">
        <v>684.4</v>
      </c>
      <c r="Q53" s="91">
        <v>699.5</v>
      </c>
      <c r="R53" s="91">
        <v>698.5</v>
      </c>
      <c r="S53" s="91">
        <v>671.1</v>
      </c>
      <c r="T53" s="91">
        <v>630.9</v>
      </c>
      <c r="U53" s="91">
        <v>572.1</v>
      </c>
      <c r="V53" s="383">
        <v>518</v>
      </c>
    </row>
    <row r="54" spans="1:22" ht="63.75">
      <c r="A54" s="27" t="s">
        <v>931</v>
      </c>
      <c r="B54" s="19">
        <v>623.2</v>
      </c>
      <c r="C54" s="91">
        <v>585.3</v>
      </c>
      <c r="D54" s="91">
        <v>546.1</v>
      </c>
      <c r="E54" s="91">
        <v>531.7</v>
      </c>
      <c r="F54" s="14">
        <v>473</v>
      </c>
      <c r="G54" s="14">
        <v>494</v>
      </c>
      <c r="H54" s="106">
        <v>537.9</v>
      </c>
      <c r="I54" s="106">
        <v>544.8</v>
      </c>
      <c r="J54" s="106">
        <v>563.2</v>
      </c>
      <c r="K54" s="106">
        <v>567.7</v>
      </c>
      <c r="L54" s="106">
        <v>593.2</v>
      </c>
      <c r="M54" s="106">
        <v>646.4</v>
      </c>
      <c r="N54" s="106">
        <v>670.7</v>
      </c>
      <c r="O54" s="106">
        <v>674.7</v>
      </c>
      <c r="P54" s="106">
        <v>651.4</v>
      </c>
      <c r="Q54" s="106">
        <v>657.9</v>
      </c>
      <c r="R54" s="14">
        <v>657</v>
      </c>
      <c r="S54" s="106">
        <v>631.7</v>
      </c>
      <c r="T54" s="91">
        <v>593.9</v>
      </c>
      <c r="U54" s="91">
        <v>535.7</v>
      </c>
      <c r="V54" s="300">
        <v>484.2</v>
      </c>
    </row>
    <row r="55" spans="1:22" ht="63.75">
      <c r="A55" s="9" t="s">
        <v>1313</v>
      </c>
      <c r="B55" s="43"/>
      <c r="C55" s="99"/>
      <c r="D55" s="99"/>
      <c r="E55" s="14">
        <v>1</v>
      </c>
      <c r="F55" s="14">
        <v>1</v>
      </c>
      <c r="G55" s="91">
        <v>2.4</v>
      </c>
      <c r="H55" s="91">
        <v>4.3</v>
      </c>
      <c r="I55" s="91">
        <v>4.2</v>
      </c>
      <c r="J55" s="91">
        <v>6.5</v>
      </c>
      <c r="K55" s="91">
        <v>11.6</v>
      </c>
      <c r="L55" s="91">
        <v>15.4</v>
      </c>
      <c r="M55" s="91">
        <v>23.3</v>
      </c>
      <c r="N55" s="91">
        <v>30.6</v>
      </c>
      <c r="O55" s="14">
        <v>28</v>
      </c>
      <c r="P55" s="14">
        <v>33</v>
      </c>
      <c r="Q55" s="91">
        <v>41.6</v>
      </c>
      <c r="R55" s="91">
        <v>41.5</v>
      </c>
      <c r="S55" s="91">
        <v>39.5</v>
      </c>
      <c r="T55" s="14">
        <v>37</v>
      </c>
      <c r="U55" s="91">
        <v>36.5</v>
      </c>
      <c r="V55" s="300">
        <v>33.8</v>
      </c>
    </row>
    <row r="56" spans="1:21" ht="12.75">
      <c r="A56" s="107" t="s">
        <v>1314</v>
      </c>
      <c r="U56" s="77"/>
    </row>
    <row r="57" spans="1:22" ht="38.25">
      <c r="A57" s="9" t="s">
        <v>1315</v>
      </c>
      <c r="B57" s="19">
        <v>519</v>
      </c>
      <c r="C57" s="91">
        <v>535</v>
      </c>
      <c r="D57" s="91">
        <v>626</v>
      </c>
      <c r="E57" s="91">
        <v>710</v>
      </c>
      <c r="F57" s="91">
        <v>762</v>
      </c>
      <c r="G57" s="91">
        <v>817</v>
      </c>
      <c r="H57" s="91">
        <v>880</v>
      </c>
      <c r="I57" s="91">
        <v>914</v>
      </c>
      <c r="J57" s="91">
        <v>939</v>
      </c>
      <c r="K57" s="91">
        <v>965</v>
      </c>
      <c r="L57" s="91">
        <v>1008</v>
      </c>
      <c r="M57" s="91">
        <v>1039</v>
      </c>
      <c r="N57" s="91">
        <v>1044</v>
      </c>
      <c r="O57" s="91">
        <v>1071</v>
      </c>
      <c r="P57" s="91">
        <v>1068</v>
      </c>
      <c r="Q57" s="91">
        <v>1090</v>
      </c>
      <c r="R57" s="91">
        <v>1108</v>
      </c>
      <c r="S57" s="91">
        <v>1134</v>
      </c>
      <c r="T57" s="91">
        <v>1114</v>
      </c>
      <c r="U57" s="91">
        <v>1115</v>
      </c>
      <c r="V57" s="300">
        <v>1080</v>
      </c>
    </row>
    <row r="58" spans="1:22" ht="51">
      <c r="A58" s="27" t="s">
        <v>542</v>
      </c>
      <c r="B58" s="19">
        <v>519</v>
      </c>
      <c r="C58" s="91">
        <v>535</v>
      </c>
      <c r="D58" s="91">
        <v>548</v>
      </c>
      <c r="E58" s="91">
        <v>553</v>
      </c>
      <c r="F58" s="91">
        <v>569</v>
      </c>
      <c r="G58" s="91">
        <v>573</v>
      </c>
      <c r="H58" s="91">
        <v>578</v>
      </c>
      <c r="I58" s="91">
        <v>580</v>
      </c>
      <c r="J58" s="91">
        <v>590</v>
      </c>
      <c r="K58" s="91">
        <v>607</v>
      </c>
      <c r="L58" s="91">
        <v>621</v>
      </c>
      <c r="M58" s="91">
        <v>655</v>
      </c>
      <c r="N58" s="91">
        <v>652</v>
      </c>
      <c r="O58" s="91">
        <v>662</v>
      </c>
      <c r="P58" s="91">
        <v>655</v>
      </c>
      <c r="Q58" s="91">
        <v>660</v>
      </c>
      <c r="R58" s="91">
        <v>658</v>
      </c>
      <c r="S58" s="91">
        <v>660</v>
      </c>
      <c r="T58" s="91">
        <v>662</v>
      </c>
      <c r="U58" s="91">
        <v>653</v>
      </c>
      <c r="V58" s="300">
        <v>634</v>
      </c>
    </row>
    <row r="59" spans="1:22" ht="38.25">
      <c r="A59" s="27" t="s">
        <v>711</v>
      </c>
      <c r="B59" s="43"/>
      <c r="C59" s="99"/>
      <c r="D59" s="91">
        <v>78</v>
      </c>
      <c r="E59" s="91">
        <v>157</v>
      </c>
      <c r="F59" s="91">
        <v>193</v>
      </c>
      <c r="G59" s="91">
        <v>244</v>
      </c>
      <c r="H59" s="91">
        <v>302</v>
      </c>
      <c r="I59" s="91">
        <v>334</v>
      </c>
      <c r="J59" s="91">
        <v>349</v>
      </c>
      <c r="K59" s="91">
        <v>358</v>
      </c>
      <c r="L59" s="91">
        <v>387</v>
      </c>
      <c r="M59" s="91">
        <v>384</v>
      </c>
      <c r="N59" s="91">
        <v>392</v>
      </c>
      <c r="O59" s="91">
        <v>409</v>
      </c>
      <c r="P59" s="91">
        <v>413</v>
      </c>
      <c r="Q59" s="91">
        <v>430</v>
      </c>
      <c r="R59" s="91">
        <v>450</v>
      </c>
      <c r="S59" s="91">
        <v>474</v>
      </c>
      <c r="T59" s="91">
        <v>452</v>
      </c>
      <c r="U59" s="91">
        <v>462</v>
      </c>
      <c r="V59" s="300">
        <v>446</v>
      </c>
    </row>
    <row r="60" spans="1:22" ht="51">
      <c r="A60" s="9" t="s">
        <v>712</v>
      </c>
      <c r="B60" s="19">
        <v>2762.8</v>
      </c>
      <c r="C60" s="14">
        <v>2638</v>
      </c>
      <c r="D60" s="91">
        <v>2612.8</v>
      </c>
      <c r="E60" s="91">
        <v>2644.6</v>
      </c>
      <c r="F60" s="91">
        <v>2790.7</v>
      </c>
      <c r="G60" s="91">
        <v>2964.9</v>
      </c>
      <c r="H60" s="91">
        <v>3248.3</v>
      </c>
      <c r="I60" s="91">
        <v>3597.9</v>
      </c>
      <c r="J60" s="14">
        <v>4073</v>
      </c>
      <c r="K60" s="91">
        <v>4741.4</v>
      </c>
      <c r="L60" s="91">
        <v>5426.9</v>
      </c>
      <c r="M60" s="91">
        <v>5947.5</v>
      </c>
      <c r="N60" s="91">
        <v>6455.7</v>
      </c>
      <c r="O60" s="91">
        <v>6884.2</v>
      </c>
      <c r="P60" s="91">
        <v>7064.6</v>
      </c>
      <c r="Q60" s="91">
        <v>7309.8</v>
      </c>
      <c r="R60" s="91">
        <v>7461.3</v>
      </c>
      <c r="S60" s="91">
        <v>7513.1</v>
      </c>
      <c r="T60" s="91">
        <v>7418.8</v>
      </c>
      <c r="U60" s="91">
        <v>7049.8</v>
      </c>
      <c r="V60" s="383">
        <v>6490</v>
      </c>
    </row>
    <row r="61" spans="1:22" ht="63.75">
      <c r="A61" s="27" t="s">
        <v>713</v>
      </c>
      <c r="B61" s="19">
        <v>2762.8</v>
      </c>
      <c r="C61" s="14">
        <v>2638</v>
      </c>
      <c r="D61" s="91">
        <v>2542.9</v>
      </c>
      <c r="E61" s="14">
        <v>2534</v>
      </c>
      <c r="F61" s="91">
        <v>2655.2</v>
      </c>
      <c r="G61" s="91">
        <v>2802.4</v>
      </c>
      <c r="H61" s="106">
        <v>3046.5</v>
      </c>
      <c r="I61" s="106">
        <v>3347.2</v>
      </c>
      <c r="J61" s="106">
        <v>3728.1</v>
      </c>
      <c r="K61" s="106">
        <v>4270.8</v>
      </c>
      <c r="L61" s="106">
        <v>4797.4</v>
      </c>
      <c r="M61" s="106">
        <v>5228.7</v>
      </c>
      <c r="N61" s="106">
        <v>5596.2</v>
      </c>
      <c r="O61" s="106">
        <v>5860.1</v>
      </c>
      <c r="P61" s="106">
        <v>5985.3</v>
      </c>
      <c r="Q61" s="106">
        <v>6133.1</v>
      </c>
      <c r="R61" s="106">
        <v>6208.4</v>
      </c>
      <c r="S61" s="106">
        <v>6214.8</v>
      </c>
      <c r="T61" s="91">
        <v>6135.6</v>
      </c>
      <c r="U61" s="91">
        <v>5848.7</v>
      </c>
      <c r="V61" s="300">
        <v>5453.9</v>
      </c>
    </row>
    <row r="62" spans="1:22" ht="63.75">
      <c r="A62" s="9" t="s">
        <v>481</v>
      </c>
      <c r="B62" s="43"/>
      <c r="D62" s="91">
        <v>69.9</v>
      </c>
      <c r="E62" s="91">
        <v>110.6</v>
      </c>
      <c r="F62" s="91">
        <v>135.5</v>
      </c>
      <c r="G62" s="91">
        <v>162.5</v>
      </c>
      <c r="H62" s="91">
        <v>201.8</v>
      </c>
      <c r="I62" s="91">
        <v>250.7</v>
      </c>
      <c r="J62" s="91">
        <v>344.9</v>
      </c>
      <c r="K62" s="91">
        <v>470.6</v>
      </c>
      <c r="L62" s="91">
        <v>629.5</v>
      </c>
      <c r="M62" s="91">
        <v>718.8</v>
      </c>
      <c r="N62" s="91">
        <v>859.5</v>
      </c>
      <c r="O62" s="91">
        <v>1024.1</v>
      </c>
      <c r="P62" s="91">
        <v>1079.3</v>
      </c>
      <c r="Q62" s="91">
        <v>1176.8</v>
      </c>
      <c r="R62" s="91">
        <v>1252.9</v>
      </c>
      <c r="S62" s="91">
        <v>1298.3</v>
      </c>
      <c r="T62" s="91">
        <v>1283.3</v>
      </c>
      <c r="U62" s="91">
        <v>1201.1</v>
      </c>
      <c r="V62" s="300">
        <v>1036.1</v>
      </c>
    </row>
    <row r="63" spans="1:22" ht="51">
      <c r="A63" s="9" t="s">
        <v>482</v>
      </c>
      <c r="B63" s="19">
        <v>565.9</v>
      </c>
      <c r="C63" s="91">
        <v>520.7</v>
      </c>
      <c r="D63" s="91">
        <v>590.7</v>
      </c>
      <c r="E63" s="91">
        <v>626.5</v>
      </c>
      <c r="F63" s="14">
        <v>681</v>
      </c>
      <c r="G63" s="91">
        <v>729.2</v>
      </c>
      <c r="H63" s="91">
        <v>814.6</v>
      </c>
      <c r="I63" s="91">
        <v>912.9</v>
      </c>
      <c r="J63" s="14">
        <v>1059</v>
      </c>
      <c r="K63" s="91">
        <v>1292.5</v>
      </c>
      <c r="L63" s="91">
        <v>1461.6</v>
      </c>
      <c r="M63" s="91">
        <v>1503.9</v>
      </c>
      <c r="N63" s="91">
        <v>1643.4</v>
      </c>
      <c r="O63" s="91">
        <v>1659.1</v>
      </c>
      <c r="P63" s="91">
        <v>1640.5</v>
      </c>
      <c r="Q63" s="91">
        <v>1657.6</v>
      </c>
      <c r="R63" s="91">
        <v>1681.6</v>
      </c>
      <c r="S63" s="91">
        <v>1641.7</v>
      </c>
      <c r="T63" s="91">
        <v>1544.2</v>
      </c>
      <c r="U63" s="91">
        <v>1399.5</v>
      </c>
      <c r="V63" s="300">
        <v>1207.4</v>
      </c>
    </row>
    <row r="64" spans="1:22" ht="63.75">
      <c r="A64" s="9" t="s">
        <v>1828</v>
      </c>
      <c r="B64" s="19">
        <v>565.9</v>
      </c>
      <c r="C64" s="91">
        <v>520.7</v>
      </c>
      <c r="D64" s="91">
        <v>543.5</v>
      </c>
      <c r="E64" s="91">
        <v>567.7</v>
      </c>
      <c r="F64" s="91">
        <v>628.6</v>
      </c>
      <c r="G64" s="91">
        <v>674.3</v>
      </c>
      <c r="H64" s="106">
        <v>748.3</v>
      </c>
      <c r="I64" s="106">
        <v>831.8</v>
      </c>
      <c r="J64" s="106">
        <v>946.4</v>
      </c>
      <c r="K64" s="106">
        <v>1140.3</v>
      </c>
      <c r="L64" s="106">
        <v>1263.4</v>
      </c>
      <c r="M64" s="106">
        <v>1299.9</v>
      </c>
      <c r="N64" s="106">
        <v>1411.7</v>
      </c>
      <c r="O64" s="106">
        <v>1384.5</v>
      </c>
      <c r="P64" s="106">
        <v>1372.5</v>
      </c>
      <c r="Q64" s="106">
        <v>1376.7</v>
      </c>
      <c r="R64" s="14">
        <v>1384</v>
      </c>
      <c r="S64" s="106">
        <v>1362.7</v>
      </c>
      <c r="T64" s="91">
        <v>1329.6</v>
      </c>
      <c r="U64" s="91">
        <v>1195.4</v>
      </c>
      <c r="V64" s="300">
        <v>1057.7</v>
      </c>
    </row>
    <row r="65" spans="1:22" ht="51">
      <c r="A65" s="9" t="s">
        <v>1829</v>
      </c>
      <c r="B65" s="43"/>
      <c r="C65" s="87"/>
      <c r="D65" s="88">
        <v>47.2</v>
      </c>
      <c r="E65" s="88">
        <v>58.8</v>
      </c>
      <c r="F65" s="88">
        <v>52.4</v>
      </c>
      <c r="G65" s="88">
        <v>54.9</v>
      </c>
      <c r="H65" s="88">
        <v>66.3</v>
      </c>
      <c r="I65" s="88">
        <v>81.1</v>
      </c>
      <c r="J65" s="88">
        <v>112.6</v>
      </c>
      <c r="K65" s="88">
        <v>152.2</v>
      </c>
      <c r="L65" s="88">
        <v>198.2</v>
      </c>
      <c r="M65" s="93">
        <v>204</v>
      </c>
      <c r="N65" s="88">
        <v>231.7</v>
      </c>
      <c r="O65" s="88">
        <v>274.6</v>
      </c>
      <c r="P65" s="93">
        <v>268</v>
      </c>
      <c r="Q65" s="88">
        <v>280.9</v>
      </c>
      <c r="R65" s="88">
        <v>297.6</v>
      </c>
      <c r="S65" s="93">
        <v>279</v>
      </c>
      <c r="T65" s="91">
        <v>214.6</v>
      </c>
      <c r="U65" s="14">
        <v>204</v>
      </c>
      <c r="V65" s="300">
        <v>149.7</v>
      </c>
    </row>
    <row r="66" spans="1:22" ht="51">
      <c r="A66" s="9" t="s">
        <v>1454</v>
      </c>
      <c r="B66" s="19">
        <v>406.8</v>
      </c>
      <c r="C66" s="88">
        <v>425.3</v>
      </c>
      <c r="D66" s="93">
        <v>445</v>
      </c>
      <c r="E66" s="88">
        <v>409.9</v>
      </c>
      <c r="F66" s="88">
        <v>403.2</v>
      </c>
      <c r="G66" s="88">
        <v>428.2</v>
      </c>
      <c r="H66" s="88">
        <v>457.7</v>
      </c>
      <c r="I66" s="88">
        <v>500.8</v>
      </c>
      <c r="J66" s="88">
        <v>554.8</v>
      </c>
      <c r="K66" s="88">
        <v>635.1</v>
      </c>
      <c r="L66" s="88">
        <v>720.2</v>
      </c>
      <c r="M66" s="88">
        <v>840.4</v>
      </c>
      <c r="N66" s="88">
        <v>976.9</v>
      </c>
      <c r="O66" s="88">
        <v>1076.6</v>
      </c>
      <c r="P66" s="88">
        <v>1151.7</v>
      </c>
      <c r="Q66" s="93">
        <v>1255</v>
      </c>
      <c r="R66" s="88">
        <v>1335.5</v>
      </c>
      <c r="S66" s="88">
        <v>1358.5</v>
      </c>
      <c r="T66" s="91">
        <v>1442.3</v>
      </c>
      <c r="U66" s="91">
        <v>1467.9</v>
      </c>
      <c r="V66" s="300">
        <v>1442.9</v>
      </c>
    </row>
    <row r="67" spans="1:22" ht="63.75">
      <c r="A67" s="27" t="s">
        <v>1455</v>
      </c>
      <c r="B67" s="19">
        <v>406.8</v>
      </c>
      <c r="C67" s="88">
        <v>425.3</v>
      </c>
      <c r="D67" s="88">
        <v>443.6</v>
      </c>
      <c r="E67" s="88">
        <v>406.5</v>
      </c>
      <c r="F67" s="88">
        <v>395.5</v>
      </c>
      <c r="G67" s="88">
        <v>415.1</v>
      </c>
      <c r="H67" s="108">
        <v>436.2</v>
      </c>
      <c r="I67" s="108">
        <v>470.6</v>
      </c>
      <c r="J67" s="108">
        <v>514.6</v>
      </c>
      <c r="K67" s="108">
        <v>578.9</v>
      </c>
      <c r="L67" s="108">
        <v>647.8</v>
      </c>
      <c r="M67" s="108">
        <v>753.1</v>
      </c>
      <c r="N67" s="108">
        <v>860.2</v>
      </c>
      <c r="O67" s="108">
        <v>930.4</v>
      </c>
      <c r="P67" s="108">
        <v>978.4</v>
      </c>
      <c r="Q67" s="108">
        <v>1055.9</v>
      </c>
      <c r="R67" s="108">
        <v>1108.9</v>
      </c>
      <c r="S67" s="108">
        <v>1125.3</v>
      </c>
      <c r="T67" s="91">
        <v>1166.9</v>
      </c>
      <c r="U67" s="91">
        <v>1177.8</v>
      </c>
      <c r="V67" s="300">
        <v>1157.3</v>
      </c>
    </row>
    <row r="68" spans="1:22" ht="63.75">
      <c r="A68" s="9" t="s">
        <v>1456</v>
      </c>
      <c r="B68" s="43"/>
      <c r="C68" s="88"/>
      <c r="D68" s="88">
        <v>1.4</v>
      </c>
      <c r="E68" s="88">
        <v>3.4</v>
      </c>
      <c r="F68" s="88">
        <v>7.7</v>
      </c>
      <c r="G68" s="88">
        <v>13.1</v>
      </c>
      <c r="H68" s="88">
        <v>21.5</v>
      </c>
      <c r="I68" s="88">
        <v>30.2</v>
      </c>
      <c r="J68" s="88">
        <v>40.2</v>
      </c>
      <c r="K68" s="88">
        <v>56.2</v>
      </c>
      <c r="L68" s="88">
        <v>72.4</v>
      </c>
      <c r="M68" s="88">
        <v>87.3</v>
      </c>
      <c r="N68" s="88">
        <v>116.7</v>
      </c>
      <c r="O68" s="88">
        <v>146.2</v>
      </c>
      <c r="P68" s="88">
        <v>173.3</v>
      </c>
      <c r="Q68" s="88">
        <v>199.1</v>
      </c>
      <c r="R68" s="88">
        <v>226.6</v>
      </c>
      <c r="S68" s="88">
        <v>233.2</v>
      </c>
      <c r="T68" s="91">
        <v>275.5</v>
      </c>
      <c r="U68" s="91">
        <v>290.1</v>
      </c>
      <c r="V68" s="300">
        <v>285.6</v>
      </c>
    </row>
  </sheetData>
  <mergeCells count="5">
    <mergeCell ref="A42:V42"/>
    <mergeCell ref="A1:V1"/>
    <mergeCell ref="A8:V8"/>
    <mergeCell ref="A36:V36"/>
    <mergeCell ref="A3:V3"/>
  </mergeCells>
  <printOptions/>
  <pageMargins left="0.75" right="0.75" top="1" bottom="1" header="0.5" footer="0.5"/>
  <pageSetup horizontalDpi="600" verticalDpi="600" orientation="portrait" paperSize="9" r:id="rId1"/>
  <ignoredErrors>
    <ignoredError sqref="B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1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8" sqref="U8"/>
    </sheetView>
  </sheetViews>
  <sheetFormatPr defaultColWidth="9.00390625" defaultRowHeight="12.75"/>
  <cols>
    <col min="1" max="1" width="32.75390625" style="0" customWidth="1"/>
  </cols>
  <sheetData>
    <row r="1" spans="1:22" ht="12.75">
      <c r="A1" s="481" t="s">
        <v>415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2" ht="14.2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1457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89"/>
    </row>
    <row r="4" spans="1:20" ht="25.5">
      <c r="A4" s="5" t="s">
        <v>1458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12.75">
      <c r="A5" s="9" t="s">
        <v>1459</v>
      </c>
      <c r="C5" s="14">
        <v>12.6</v>
      </c>
      <c r="D5" s="14">
        <v>12.6</v>
      </c>
      <c r="E5" s="14">
        <v>12.3</v>
      </c>
      <c r="F5" s="14">
        <v>12.1</v>
      </c>
      <c r="G5" s="14">
        <v>11.8</v>
      </c>
      <c r="H5" s="14">
        <v>11.5</v>
      </c>
      <c r="I5" s="14">
        <v>11.1</v>
      </c>
      <c r="J5" s="14">
        <v>10.9</v>
      </c>
      <c r="K5" s="14">
        <v>10.7</v>
      </c>
      <c r="L5" s="14">
        <v>10.6</v>
      </c>
      <c r="M5" s="14">
        <v>10.3</v>
      </c>
      <c r="N5" s="14">
        <v>10.1</v>
      </c>
      <c r="O5" s="14">
        <v>9.9</v>
      </c>
      <c r="P5" s="14">
        <v>9.5</v>
      </c>
      <c r="Q5" s="14">
        <v>7.5</v>
      </c>
      <c r="R5" s="14">
        <v>6.8</v>
      </c>
      <c r="S5" s="14">
        <v>6.5</v>
      </c>
      <c r="T5" s="69">
        <v>6.5</v>
      </c>
      <c r="U5" s="69">
        <v>6.3</v>
      </c>
      <c r="V5" s="14">
        <v>6.3</v>
      </c>
    </row>
    <row r="6" spans="1:22" ht="28.5">
      <c r="A6" s="9" t="s">
        <v>1221</v>
      </c>
      <c r="C6" s="14">
        <v>130.6</v>
      </c>
      <c r="D6" s="14">
        <v>129.1</v>
      </c>
      <c r="E6" s="14">
        <v>126.2</v>
      </c>
      <c r="F6" s="14">
        <v>125.8</v>
      </c>
      <c r="G6" s="14">
        <v>123.4</v>
      </c>
      <c r="H6" s="14">
        <v>120.1</v>
      </c>
      <c r="I6" s="14">
        <v>117.3</v>
      </c>
      <c r="J6" s="14">
        <v>114.7</v>
      </c>
      <c r="K6" s="14">
        <v>115</v>
      </c>
      <c r="L6" s="14">
        <v>114.4</v>
      </c>
      <c r="M6" s="14">
        <v>112.6</v>
      </c>
      <c r="N6" s="14">
        <v>111.5</v>
      </c>
      <c r="O6" s="14">
        <v>112.2</v>
      </c>
      <c r="P6" s="14">
        <v>110.9</v>
      </c>
      <c r="Q6" s="14">
        <v>108.7</v>
      </c>
      <c r="R6" s="14">
        <v>106.6</v>
      </c>
      <c r="S6" s="14">
        <v>98</v>
      </c>
      <c r="T6" s="14">
        <v>96.2</v>
      </c>
      <c r="U6" s="14">
        <v>93.8</v>
      </c>
      <c r="V6" s="14">
        <v>94.2</v>
      </c>
    </row>
    <row r="7" spans="1:22" ht="25.5">
      <c r="A7" s="9" t="s">
        <v>67</v>
      </c>
      <c r="C7" s="14">
        <v>20.7</v>
      </c>
      <c r="D7" s="14">
        <v>20.9</v>
      </c>
      <c r="E7" s="14">
        <v>21.6</v>
      </c>
      <c r="F7" s="14">
        <v>21.1</v>
      </c>
      <c r="G7" s="14">
        <v>22.1</v>
      </c>
      <c r="H7" s="14">
        <v>21.7</v>
      </c>
      <c r="I7" s="14">
        <v>21.1</v>
      </c>
      <c r="J7" s="14">
        <v>21.1</v>
      </c>
      <c r="K7" s="14">
        <v>21.3</v>
      </c>
      <c r="L7" s="14">
        <v>21.3</v>
      </c>
      <c r="M7" s="14">
        <v>21.4</v>
      </c>
      <c r="N7" s="14">
        <v>21.5</v>
      </c>
      <c r="O7" s="14">
        <v>22.1</v>
      </c>
      <c r="P7" s="14">
        <v>21.8</v>
      </c>
      <c r="Q7" s="14">
        <v>18.8</v>
      </c>
      <c r="R7" s="14">
        <v>18.3</v>
      </c>
      <c r="S7" s="374" t="s">
        <v>2286</v>
      </c>
      <c r="T7" s="14">
        <v>15.3</v>
      </c>
      <c r="U7" s="374" t="s">
        <v>2287</v>
      </c>
      <c r="V7" s="14">
        <v>16.3</v>
      </c>
    </row>
    <row r="8" spans="1:22" ht="38.25">
      <c r="A8" s="9" t="s">
        <v>73</v>
      </c>
      <c r="C8" s="14">
        <v>3320.7</v>
      </c>
      <c r="D8" s="14">
        <v>3384</v>
      </c>
      <c r="E8" s="14">
        <v>3425.7</v>
      </c>
      <c r="F8" s="14">
        <v>3457.9</v>
      </c>
      <c r="G8" s="14">
        <v>3470.1</v>
      </c>
      <c r="H8" s="14">
        <v>3475.3</v>
      </c>
      <c r="I8" s="14">
        <v>3482.5</v>
      </c>
      <c r="J8" s="14">
        <v>3494.6</v>
      </c>
      <c r="K8" s="14">
        <v>3533.7</v>
      </c>
      <c r="L8" s="14">
        <v>3548.4</v>
      </c>
      <c r="M8" s="14">
        <v>3565.2</v>
      </c>
      <c r="N8" s="14">
        <v>3557.8</v>
      </c>
      <c r="O8" s="14">
        <v>3577.5</v>
      </c>
      <c r="P8" s="14">
        <v>3637.9</v>
      </c>
      <c r="Q8" s="14">
        <v>3646.2</v>
      </c>
      <c r="R8" s="69">
        <v>3673.9</v>
      </c>
      <c r="S8" s="69">
        <v>3651</v>
      </c>
      <c r="T8" s="69">
        <v>3657.2</v>
      </c>
      <c r="U8" s="375" t="s">
        <v>476</v>
      </c>
      <c r="V8" s="14">
        <v>3727.7</v>
      </c>
    </row>
    <row r="9" spans="1:22" ht="51">
      <c r="A9" s="9" t="s">
        <v>76</v>
      </c>
      <c r="C9" s="14">
        <v>223.5</v>
      </c>
      <c r="D9" s="14">
        <v>228.1</v>
      </c>
      <c r="E9" s="14">
        <v>230.7</v>
      </c>
      <c r="F9" s="14">
        <v>235.1</v>
      </c>
      <c r="G9" s="14">
        <v>236.3</v>
      </c>
      <c r="H9" s="14">
        <v>237</v>
      </c>
      <c r="I9" s="14">
        <v>237.9</v>
      </c>
      <c r="J9" s="14">
        <v>239.7</v>
      </c>
      <c r="K9" s="14">
        <v>243.2</v>
      </c>
      <c r="L9" s="14">
        <v>245.4</v>
      </c>
      <c r="M9" s="14">
        <v>247.8</v>
      </c>
      <c r="N9" s="14">
        <v>248.4</v>
      </c>
      <c r="O9" s="14">
        <v>250.8</v>
      </c>
      <c r="P9" s="14">
        <v>256</v>
      </c>
      <c r="Q9" s="14">
        <v>255.2</v>
      </c>
      <c r="R9" s="14">
        <v>257.4</v>
      </c>
      <c r="S9" s="14">
        <v>255.8</v>
      </c>
      <c r="T9" s="14">
        <v>256</v>
      </c>
      <c r="U9" s="374" t="s">
        <v>477</v>
      </c>
      <c r="V9" s="14">
        <v>260.6</v>
      </c>
    </row>
    <row r="10" spans="1:22" ht="12.75">
      <c r="A10" s="9" t="s">
        <v>77</v>
      </c>
      <c r="C10" s="14">
        <v>1939.5</v>
      </c>
      <c r="D10" s="14">
        <v>1914.7</v>
      </c>
      <c r="E10" s="14">
        <v>1873.9</v>
      </c>
      <c r="F10" s="14">
        <v>1850.5</v>
      </c>
      <c r="G10" s="14">
        <v>1812.7</v>
      </c>
      <c r="H10" s="14">
        <v>1760.7</v>
      </c>
      <c r="I10" s="14">
        <v>1716.5</v>
      </c>
      <c r="J10" s="14">
        <v>1672.4</v>
      </c>
      <c r="K10" s="14">
        <v>1671.6</v>
      </c>
      <c r="L10" s="14">
        <v>1653.4</v>
      </c>
      <c r="M10" s="14">
        <v>1619.7</v>
      </c>
      <c r="N10" s="14">
        <v>1596.6</v>
      </c>
      <c r="O10" s="93" t="s">
        <v>31</v>
      </c>
      <c r="P10" s="14">
        <v>1575.4</v>
      </c>
      <c r="Q10" s="14">
        <v>1553.6</v>
      </c>
      <c r="R10" s="69">
        <v>1521.7</v>
      </c>
      <c r="S10" s="14">
        <v>1398.5</v>
      </c>
      <c r="T10" s="69">
        <v>1373.4</v>
      </c>
      <c r="U10" s="69">
        <v>1339.5</v>
      </c>
      <c r="V10" s="14">
        <v>1347.1</v>
      </c>
    </row>
    <row r="11" spans="1:22" ht="12.75">
      <c r="A11" s="10" t="s">
        <v>141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T11" s="45"/>
      <c r="U11" s="299"/>
      <c r="V11" s="14"/>
    </row>
    <row r="12" spans="1:22" ht="12.75">
      <c r="A12" s="12" t="s">
        <v>32</v>
      </c>
      <c r="C12" s="14">
        <v>482</v>
      </c>
      <c r="D12" s="14">
        <v>478.6</v>
      </c>
      <c r="E12" s="14">
        <v>464.4</v>
      </c>
      <c r="F12" s="14">
        <v>453.2</v>
      </c>
      <c r="G12" s="14">
        <v>444.2</v>
      </c>
      <c r="H12" s="14">
        <v>427.9</v>
      </c>
      <c r="I12" s="14">
        <v>407.9</v>
      </c>
      <c r="J12" s="14">
        <v>393.4</v>
      </c>
      <c r="K12" s="14">
        <v>394.8</v>
      </c>
      <c r="L12" s="14">
        <v>366.8</v>
      </c>
      <c r="M12" s="14">
        <v>352.3</v>
      </c>
      <c r="N12" s="14">
        <v>345</v>
      </c>
      <c r="O12" s="14">
        <v>340.4</v>
      </c>
      <c r="P12" s="14">
        <v>329.7</v>
      </c>
      <c r="Q12" s="14">
        <v>326.1</v>
      </c>
      <c r="R12" s="14">
        <v>320.7</v>
      </c>
      <c r="S12" s="14">
        <v>251.8</v>
      </c>
      <c r="T12" s="69">
        <v>304.7</v>
      </c>
      <c r="U12" s="69">
        <v>296.1</v>
      </c>
      <c r="V12" s="14">
        <v>299.2</v>
      </c>
    </row>
    <row r="13" spans="1:22" ht="12.75">
      <c r="A13" s="12" t="s">
        <v>795</v>
      </c>
      <c r="C13" s="14">
        <v>340.5</v>
      </c>
      <c r="D13" s="14">
        <v>337.3</v>
      </c>
      <c r="E13" s="14">
        <v>324.1</v>
      </c>
      <c r="F13" s="14">
        <v>322.1</v>
      </c>
      <c r="G13" s="14">
        <v>323.5</v>
      </c>
      <c r="H13" s="14">
        <v>318.2</v>
      </c>
      <c r="I13" s="14">
        <v>311.8</v>
      </c>
      <c r="J13" s="14">
        <v>306.7</v>
      </c>
      <c r="K13" s="14">
        <v>306</v>
      </c>
      <c r="L13" s="14">
        <v>299.7</v>
      </c>
      <c r="M13" s="14">
        <v>291.4</v>
      </c>
      <c r="N13" s="14">
        <v>288.1</v>
      </c>
      <c r="O13" s="93" t="s">
        <v>796</v>
      </c>
      <c r="P13" s="14">
        <v>279.7</v>
      </c>
      <c r="Q13" s="14">
        <v>278.1</v>
      </c>
      <c r="R13" s="14">
        <v>273.8</v>
      </c>
      <c r="S13" s="14">
        <v>265.3</v>
      </c>
      <c r="T13" s="69">
        <v>262.7</v>
      </c>
      <c r="U13" s="69">
        <v>257.2</v>
      </c>
      <c r="V13" s="14">
        <v>259.5</v>
      </c>
    </row>
    <row r="14" spans="1:22" ht="12.75">
      <c r="A14" s="12" t="s">
        <v>797</v>
      </c>
      <c r="C14" s="14">
        <v>37.7</v>
      </c>
      <c r="D14" s="14">
        <v>38.6</v>
      </c>
      <c r="E14" s="14">
        <v>37.7</v>
      </c>
      <c r="F14" s="14">
        <v>38</v>
      </c>
      <c r="G14" s="14">
        <v>37.9</v>
      </c>
      <c r="H14" s="14">
        <v>37.9</v>
      </c>
      <c r="I14" s="14">
        <v>38.1</v>
      </c>
      <c r="J14" s="14">
        <v>37.5</v>
      </c>
      <c r="K14" s="14">
        <v>38.2</v>
      </c>
      <c r="L14" s="14">
        <v>38.1</v>
      </c>
      <c r="M14" s="14">
        <v>38.4</v>
      </c>
      <c r="N14" s="14">
        <v>38.3</v>
      </c>
      <c r="O14" s="14">
        <v>38.1</v>
      </c>
      <c r="P14" s="14">
        <v>38.3</v>
      </c>
      <c r="Q14" s="14">
        <v>38.9</v>
      </c>
      <c r="R14" s="14">
        <v>39.2</v>
      </c>
      <c r="S14" s="14">
        <v>39.3</v>
      </c>
      <c r="T14" s="69">
        <v>39.3</v>
      </c>
      <c r="U14" s="69">
        <v>39.7</v>
      </c>
      <c r="V14" s="14">
        <v>40.4</v>
      </c>
    </row>
    <row r="15" spans="1:22" ht="12.75">
      <c r="A15" s="12" t="s">
        <v>798</v>
      </c>
      <c r="C15" s="14">
        <v>117.5</v>
      </c>
      <c r="D15" s="14">
        <v>118.7</v>
      </c>
      <c r="E15" s="14">
        <v>114.4</v>
      </c>
      <c r="F15" s="14">
        <v>111.6</v>
      </c>
      <c r="G15" s="14">
        <v>109.4</v>
      </c>
      <c r="H15" s="14">
        <v>105.6</v>
      </c>
      <c r="I15" s="14">
        <v>101.4</v>
      </c>
      <c r="J15" s="14">
        <v>97.7</v>
      </c>
      <c r="K15" s="14">
        <v>98.1</v>
      </c>
      <c r="L15" s="14">
        <v>92.2</v>
      </c>
      <c r="M15" s="14">
        <v>87.1</v>
      </c>
      <c r="N15" s="14">
        <v>84.6</v>
      </c>
      <c r="O15" s="14">
        <v>82.3</v>
      </c>
      <c r="P15" s="14">
        <v>81.7</v>
      </c>
      <c r="Q15" s="14">
        <v>79.1</v>
      </c>
      <c r="R15" s="14">
        <v>76.7</v>
      </c>
      <c r="S15" s="14">
        <v>72.9</v>
      </c>
      <c r="T15" s="69">
        <v>71.1</v>
      </c>
      <c r="U15" s="376" t="s">
        <v>2288</v>
      </c>
      <c r="V15" s="14">
        <v>66.9</v>
      </c>
    </row>
    <row r="16" spans="1:22" ht="12.75">
      <c r="A16" s="12" t="s">
        <v>799</v>
      </c>
      <c r="C16" s="14">
        <v>91.7</v>
      </c>
      <c r="D16" s="14">
        <v>90.7</v>
      </c>
      <c r="E16" s="14">
        <v>88.2</v>
      </c>
      <c r="F16" s="14">
        <v>89.6</v>
      </c>
      <c r="G16" s="14">
        <v>88.6</v>
      </c>
      <c r="H16" s="14">
        <v>87.3</v>
      </c>
      <c r="I16" s="14">
        <v>87.3</v>
      </c>
      <c r="J16" s="14">
        <v>87.5</v>
      </c>
      <c r="K16" s="14">
        <v>89.3</v>
      </c>
      <c r="L16" s="14">
        <v>86.9</v>
      </c>
      <c r="M16" s="14">
        <v>85.3</v>
      </c>
      <c r="N16" s="14">
        <v>84.8</v>
      </c>
      <c r="O16" s="14">
        <v>84.6</v>
      </c>
      <c r="P16" s="14">
        <v>84.3</v>
      </c>
      <c r="Q16" s="14">
        <v>84.5</v>
      </c>
      <c r="R16" s="69">
        <v>84.5</v>
      </c>
      <c r="S16" s="14">
        <v>84.1</v>
      </c>
      <c r="T16" s="69">
        <v>84.9</v>
      </c>
      <c r="U16" s="69">
        <v>84</v>
      </c>
      <c r="V16" s="14">
        <v>91</v>
      </c>
    </row>
    <row r="17" spans="1:22" ht="12.75">
      <c r="A17" s="12" t="s">
        <v>800</v>
      </c>
      <c r="C17" s="14">
        <v>130.1</v>
      </c>
      <c r="D17" s="14">
        <v>126.6</v>
      </c>
      <c r="E17" s="14">
        <v>124.3</v>
      </c>
      <c r="F17" s="14">
        <v>124.3</v>
      </c>
      <c r="G17" s="14">
        <v>119.7</v>
      </c>
      <c r="H17" s="14">
        <v>114.7</v>
      </c>
      <c r="I17" s="14">
        <v>109.3</v>
      </c>
      <c r="J17" s="14">
        <v>105.7</v>
      </c>
      <c r="K17" s="14">
        <v>103.4</v>
      </c>
      <c r="L17" s="14">
        <v>99.1</v>
      </c>
      <c r="M17" s="14">
        <v>94.5</v>
      </c>
      <c r="N17" s="14">
        <v>91.3</v>
      </c>
      <c r="O17" s="14">
        <v>88</v>
      </c>
      <c r="P17" s="14">
        <v>84.6</v>
      </c>
      <c r="Q17" s="14">
        <v>81.7</v>
      </c>
      <c r="R17" s="14">
        <v>79.1</v>
      </c>
      <c r="S17" s="14">
        <v>74.1</v>
      </c>
      <c r="T17" s="69">
        <v>74</v>
      </c>
      <c r="U17" s="69">
        <v>70.5</v>
      </c>
      <c r="V17" s="14">
        <v>71.1</v>
      </c>
    </row>
    <row r="18" spans="1:22" ht="12.75">
      <c r="A18" s="12" t="s">
        <v>801</v>
      </c>
      <c r="C18" s="14">
        <v>31.5</v>
      </c>
      <c r="D18" s="14">
        <v>31.7</v>
      </c>
      <c r="E18" s="14">
        <v>31.4</v>
      </c>
      <c r="F18" s="14">
        <v>31.4</v>
      </c>
      <c r="G18" s="14">
        <v>31.1</v>
      </c>
      <c r="H18" s="14">
        <v>30.1</v>
      </c>
      <c r="I18" s="14">
        <v>29.5</v>
      </c>
      <c r="J18" s="14">
        <v>28.9</v>
      </c>
      <c r="K18" s="14">
        <v>29.2</v>
      </c>
      <c r="L18" s="14">
        <v>28.1</v>
      </c>
      <c r="M18" s="14">
        <v>27.1</v>
      </c>
      <c r="N18" s="14">
        <v>27</v>
      </c>
      <c r="O18" s="14">
        <v>26.6</v>
      </c>
      <c r="P18" s="14">
        <v>26.3</v>
      </c>
      <c r="Q18" s="14">
        <v>26.2</v>
      </c>
      <c r="R18" s="14">
        <v>26</v>
      </c>
      <c r="S18" s="14">
        <v>25.7</v>
      </c>
      <c r="T18" s="69">
        <v>26.5</v>
      </c>
      <c r="U18" s="69">
        <v>25.8</v>
      </c>
      <c r="V18" s="14">
        <v>25.4</v>
      </c>
    </row>
    <row r="19" spans="1:22" ht="12.75">
      <c r="A19" s="12" t="s">
        <v>802</v>
      </c>
      <c r="C19" s="14">
        <v>37</v>
      </c>
      <c r="D19" s="14">
        <v>35.7</v>
      </c>
      <c r="E19" s="14">
        <v>34.7</v>
      </c>
      <c r="F19" s="14">
        <v>33.7</v>
      </c>
      <c r="G19" s="14">
        <v>32.9</v>
      </c>
      <c r="H19" s="14">
        <v>32</v>
      </c>
      <c r="I19" s="14">
        <v>30.7</v>
      </c>
      <c r="J19" s="14">
        <v>29.7</v>
      </c>
      <c r="K19" s="14">
        <v>29.6</v>
      </c>
      <c r="L19" s="14">
        <v>28.1</v>
      </c>
      <c r="M19" s="14">
        <v>26.6</v>
      </c>
      <c r="N19" s="14">
        <v>25.8</v>
      </c>
      <c r="O19" s="14">
        <v>25.2</v>
      </c>
      <c r="P19" s="14">
        <v>24.5</v>
      </c>
      <c r="Q19" s="14">
        <v>23.7</v>
      </c>
      <c r="R19" s="14">
        <v>23.3</v>
      </c>
      <c r="S19" s="14">
        <v>21.7</v>
      </c>
      <c r="T19" s="69">
        <v>21</v>
      </c>
      <c r="U19" s="69">
        <v>20.3</v>
      </c>
      <c r="V19" s="14">
        <v>20.9</v>
      </c>
    </row>
    <row r="20" spans="1:22" ht="12.75">
      <c r="A20" s="12" t="s">
        <v>803</v>
      </c>
      <c r="C20" s="14">
        <v>34.2</v>
      </c>
      <c r="D20" s="14">
        <v>32.8</v>
      </c>
      <c r="E20" s="14">
        <v>33</v>
      </c>
      <c r="F20" s="14">
        <v>33</v>
      </c>
      <c r="G20" s="14">
        <v>33</v>
      </c>
      <c r="H20" s="14">
        <v>32.5</v>
      </c>
      <c r="I20" s="14">
        <v>31.5</v>
      </c>
      <c r="J20" s="14">
        <v>30.4</v>
      </c>
      <c r="K20" s="14">
        <v>30</v>
      </c>
      <c r="L20" s="14">
        <v>27</v>
      </c>
      <c r="M20" s="14">
        <v>24.6</v>
      </c>
      <c r="N20" s="14">
        <v>23.4</v>
      </c>
      <c r="O20" s="14">
        <v>22.4</v>
      </c>
      <c r="P20" s="14">
        <v>21.6</v>
      </c>
      <c r="Q20" s="14">
        <v>20.5</v>
      </c>
      <c r="R20" s="14">
        <v>19.9</v>
      </c>
      <c r="S20" s="14">
        <v>18</v>
      </c>
      <c r="T20" s="69">
        <v>17.2</v>
      </c>
      <c r="U20" s="69">
        <v>16.4</v>
      </c>
      <c r="V20" s="14">
        <v>16.5</v>
      </c>
    </row>
    <row r="21" spans="1:22" ht="12.75">
      <c r="A21" s="12" t="s">
        <v>804</v>
      </c>
      <c r="C21" s="14">
        <v>193.6</v>
      </c>
      <c r="D21" s="14">
        <v>190.3</v>
      </c>
      <c r="E21" s="14">
        <v>188.9</v>
      </c>
      <c r="F21" s="14">
        <v>187.1</v>
      </c>
      <c r="G21" s="14">
        <v>183.5</v>
      </c>
      <c r="H21" s="14">
        <v>180.3</v>
      </c>
      <c r="I21" s="14">
        <v>178.8</v>
      </c>
      <c r="J21" s="14">
        <v>174.1</v>
      </c>
      <c r="K21" s="14">
        <v>173.3</v>
      </c>
      <c r="L21" s="14">
        <v>169.5</v>
      </c>
      <c r="M21" s="14">
        <v>167</v>
      </c>
      <c r="N21" s="14">
        <v>166</v>
      </c>
      <c r="O21" s="14">
        <v>168.8</v>
      </c>
      <c r="P21" s="14">
        <v>167</v>
      </c>
      <c r="Q21" s="14">
        <v>165.8</v>
      </c>
      <c r="R21" s="14">
        <v>165.1</v>
      </c>
      <c r="S21" s="14">
        <v>162.6</v>
      </c>
      <c r="T21" s="69">
        <v>159.8</v>
      </c>
      <c r="U21" s="69">
        <v>153.4</v>
      </c>
      <c r="V21" s="14">
        <v>153.2</v>
      </c>
    </row>
    <row r="22" spans="1:22" ht="12.75">
      <c r="A22" s="12" t="s">
        <v>805</v>
      </c>
      <c r="C22" s="14">
        <v>43.9</v>
      </c>
      <c r="D22" s="14">
        <v>38.6</v>
      </c>
      <c r="E22" s="14">
        <v>35.9</v>
      </c>
      <c r="F22" s="14">
        <v>34.6</v>
      </c>
      <c r="G22" s="14">
        <v>34.2</v>
      </c>
      <c r="H22" s="14">
        <v>32.1</v>
      </c>
      <c r="I22" s="14">
        <v>30.7</v>
      </c>
      <c r="J22" s="14">
        <v>29.3</v>
      </c>
      <c r="K22" s="14">
        <v>29.6</v>
      </c>
      <c r="L22" s="14">
        <v>30.3</v>
      </c>
      <c r="M22" s="14">
        <v>29.9</v>
      </c>
      <c r="N22" s="14">
        <v>29.6</v>
      </c>
      <c r="O22" s="14">
        <v>29.8</v>
      </c>
      <c r="P22" s="14">
        <v>29.3</v>
      </c>
      <c r="Q22" s="14">
        <v>28.8</v>
      </c>
      <c r="R22" s="14">
        <v>28.4</v>
      </c>
      <c r="S22" s="14">
        <v>27.5</v>
      </c>
      <c r="T22" s="69">
        <v>26.8</v>
      </c>
      <c r="U22" s="69">
        <v>26.3</v>
      </c>
      <c r="V22" s="14">
        <v>26.3</v>
      </c>
    </row>
    <row r="23" spans="1:22" ht="12.75">
      <c r="A23" s="12" t="s">
        <v>806</v>
      </c>
      <c r="C23" s="14">
        <v>91.1</v>
      </c>
      <c r="D23" s="14">
        <v>91.4</v>
      </c>
      <c r="E23" s="14">
        <v>92</v>
      </c>
      <c r="F23" s="14">
        <v>92.3</v>
      </c>
      <c r="G23" s="14">
        <v>92.6</v>
      </c>
      <c r="H23" s="14">
        <v>92</v>
      </c>
      <c r="I23" s="14">
        <v>90.1</v>
      </c>
      <c r="J23" s="14">
        <v>89.6</v>
      </c>
      <c r="K23" s="14">
        <v>91.5</v>
      </c>
      <c r="L23" s="14">
        <v>88.8</v>
      </c>
      <c r="M23" s="14">
        <v>86.7</v>
      </c>
      <c r="N23" s="14">
        <v>85.8</v>
      </c>
      <c r="O23" s="14">
        <v>86</v>
      </c>
      <c r="P23" s="14">
        <v>86.3</v>
      </c>
      <c r="Q23" s="14">
        <v>87.1</v>
      </c>
      <c r="R23" s="14">
        <v>85.7</v>
      </c>
      <c r="S23" s="14">
        <v>83.9</v>
      </c>
      <c r="T23" s="69">
        <v>83.5</v>
      </c>
      <c r="U23" s="69">
        <v>83.5</v>
      </c>
      <c r="V23" s="14">
        <v>84.7</v>
      </c>
    </row>
    <row r="24" spans="1:22" ht="12.75">
      <c r="A24" s="12" t="s">
        <v>807</v>
      </c>
      <c r="C24" s="14">
        <v>113.1</v>
      </c>
      <c r="D24" s="14">
        <v>110.8</v>
      </c>
      <c r="E24" s="14">
        <v>106.8</v>
      </c>
      <c r="F24" s="14">
        <v>105.1</v>
      </c>
      <c r="G24" s="14">
        <v>101.8</v>
      </c>
      <c r="H24" s="14">
        <v>98.7</v>
      </c>
      <c r="I24" s="14">
        <v>95.2</v>
      </c>
      <c r="J24" s="14">
        <v>91.6</v>
      </c>
      <c r="K24" s="14">
        <v>90.7</v>
      </c>
      <c r="L24" s="14">
        <v>87.8</v>
      </c>
      <c r="M24" s="14">
        <v>85.9</v>
      </c>
      <c r="N24" s="14">
        <v>85</v>
      </c>
      <c r="O24" s="14">
        <v>83.7</v>
      </c>
      <c r="P24" s="14">
        <v>81.9</v>
      </c>
      <c r="Q24" s="14">
        <v>82.3</v>
      </c>
      <c r="R24" s="14">
        <v>82</v>
      </c>
      <c r="S24" s="14">
        <v>81.1</v>
      </c>
      <c r="T24" s="69">
        <v>80.5</v>
      </c>
      <c r="U24" s="69">
        <v>80.3</v>
      </c>
      <c r="V24" s="14">
        <v>79.2</v>
      </c>
    </row>
    <row r="25" spans="1:22" ht="12.75">
      <c r="A25" s="12" t="s">
        <v>808</v>
      </c>
      <c r="C25" s="14">
        <v>59.5</v>
      </c>
      <c r="D25" s="14">
        <v>57.3</v>
      </c>
      <c r="E25" s="14">
        <v>54.1</v>
      </c>
      <c r="F25" s="14">
        <v>50.2</v>
      </c>
      <c r="G25" s="14">
        <v>47.7</v>
      </c>
      <c r="H25" s="14">
        <v>42.9</v>
      </c>
      <c r="I25" s="14">
        <v>37.4</v>
      </c>
      <c r="J25" s="14">
        <v>33</v>
      </c>
      <c r="K25" s="14">
        <v>33</v>
      </c>
      <c r="L25" s="14">
        <v>30.9</v>
      </c>
      <c r="M25" s="14">
        <v>26.3</v>
      </c>
      <c r="N25" s="14">
        <v>23.4</v>
      </c>
      <c r="O25" s="14">
        <v>21.1</v>
      </c>
      <c r="P25" s="14">
        <v>22.6</v>
      </c>
      <c r="Q25" s="14">
        <v>19.7</v>
      </c>
      <c r="R25" s="14">
        <v>15.9</v>
      </c>
      <c r="S25" s="14">
        <v>13.2</v>
      </c>
      <c r="T25" s="69">
        <v>10.9</v>
      </c>
      <c r="U25" s="69">
        <v>9.7</v>
      </c>
      <c r="V25" s="14">
        <v>8.3</v>
      </c>
    </row>
    <row r="26" spans="1:22" ht="25.5">
      <c r="A26" s="27" t="s">
        <v>809</v>
      </c>
      <c r="C26" s="14">
        <v>284.6</v>
      </c>
      <c r="D26" s="14">
        <v>281.8</v>
      </c>
      <c r="E26" s="14">
        <v>272.4</v>
      </c>
      <c r="F26" s="14">
        <v>267.8</v>
      </c>
      <c r="G26" s="14">
        <v>260.4</v>
      </c>
      <c r="H26" s="14">
        <v>251.9</v>
      </c>
      <c r="I26" s="14">
        <v>250.1</v>
      </c>
      <c r="J26" s="14">
        <v>236.4</v>
      </c>
      <c r="K26" s="14">
        <v>228.6</v>
      </c>
      <c r="L26" s="14">
        <v>229.1</v>
      </c>
      <c r="M26" s="14">
        <v>224.1</v>
      </c>
      <c r="N26" s="14">
        <v>214</v>
      </c>
      <c r="O26" s="14">
        <v>210.4</v>
      </c>
      <c r="P26" s="14">
        <v>200.3</v>
      </c>
      <c r="Q26" s="14">
        <v>194.9</v>
      </c>
      <c r="R26" s="14">
        <v>190.1</v>
      </c>
      <c r="S26" s="14">
        <v>191.9</v>
      </c>
      <c r="T26" s="69">
        <v>185.8</v>
      </c>
      <c r="U26" s="69">
        <v>179</v>
      </c>
      <c r="V26" s="14">
        <v>178.4</v>
      </c>
    </row>
    <row r="27" spans="1:22" ht="28.5">
      <c r="A27" s="9" t="s">
        <v>935</v>
      </c>
      <c r="C27" s="14">
        <v>42.9</v>
      </c>
      <c r="D27" s="14">
        <v>43.2</v>
      </c>
      <c r="E27" s="14">
        <v>42.9</v>
      </c>
      <c r="F27" s="14">
        <v>44.4</v>
      </c>
      <c r="G27" s="14">
        <v>45.6</v>
      </c>
      <c r="H27" s="14">
        <v>45.9</v>
      </c>
      <c r="I27" s="14">
        <v>46.4</v>
      </c>
      <c r="J27" s="14">
        <v>46.8</v>
      </c>
      <c r="K27" s="14">
        <v>46.8</v>
      </c>
      <c r="L27" s="14">
        <v>46.9</v>
      </c>
      <c r="M27" s="14">
        <v>47.4</v>
      </c>
      <c r="N27" s="14">
        <v>47.9</v>
      </c>
      <c r="O27" s="14">
        <v>48.2</v>
      </c>
      <c r="P27" s="14">
        <v>48.6</v>
      </c>
      <c r="Q27" s="14">
        <v>49.1</v>
      </c>
      <c r="R27" s="14">
        <v>49.6</v>
      </c>
      <c r="S27" s="14">
        <v>49.3</v>
      </c>
      <c r="T27" s="14">
        <v>49.8</v>
      </c>
      <c r="U27" s="14">
        <v>50.1</v>
      </c>
      <c r="V27" s="14">
        <v>51.2</v>
      </c>
    </row>
    <row r="28" spans="1:22" ht="12.75">
      <c r="A28" s="9" t="s">
        <v>810</v>
      </c>
      <c r="C28" s="14">
        <v>637.3</v>
      </c>
      <c r="D28" s="14">
        <v>641.6</v>
      </c>
      <c r="E28" s="14">
        <v>636.8</v>
      </c>
      <c r="F28" s="14">
        <v>653.7</v>
      </c>
      <c r="G28" s="14">
        <v>669.2</v>
      </c>
      <c r="H28" s="14">
        <v>673.4</v>
      </c>
      <c r="I28" s="14">
        <v>679.8</v>
      </c>
      <c r="J28" s="14">
        <v>682.5</v>
      </c>
      <c r="K28" s="14">
        <v>680.2</v>
      </c>
      <c r="L28" s="14">
        <v>677.8</v>
      </c>
      <c r="M28" s="14">
        <v>682.4</v>
      </c>
      <c r="N28" s="14">
        <v>686</v>
      </c>
      <c r="O28" s="14">
        <v>688.2</v>
      </c>
      <c r="P28" s="14">
        <v>690.3</v>
      </c>
      <c r="Q28" s="14">
        <v>702.2</v>
      </c>
      <c r="R28" s="14">
        <v>707.3</v>
      </c>
      <c r="S28" s="14">
        <v>703.8</v>
      </c>
      <c r="T28" s="69">
        <v>711.3</v>
      </c>
      <c r="U28" s="69">
        <v>715.8</v>
      </c>
      <c r="V28" s="14">
        <v>732.8</v>
      </c>
    </row>
    <row r="29" spans="1:22" ht="12.75">
      <c r="A29" s="10" t="s">
        <v>141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T29" s="45"/>
      <c r="U29" s="299"/>
      <c r="V29" s="14"/>
    </row>
    <row r="30" spans="1:22" ht="12.75">
      <c r="A30" s="54" t="s">
        <v>811</v>
      </c>
      <c r="C30" s="14">
        <v>167</v>
      </c>
      <c r="D30" s="14">
        <v>167.3</v>
      </c>
      <c r="E30" s="14">
        <v>169</v>
      </c>
      <c r="F30" s="14">
        <v>153.4</v>
      </c>
      <c r="G30" s="14">
        <v>157.3</v>
      </c>
      <c r="H30" s="14">
        <v>140.8</v>
      </c>
      <c r="I30" s="14">
        <v>154</v>
      </c>
      <c r="J30" s="14">
        <v>154.8</v>
      </c>
      <c r="K30" s="14">
        <v>159.2</v>
      </c>
      <c r="L30" s="14">
        <v>157.7</v>
      </c>
      <c r="M30" s="14">
        <v>158.8</v>
      </c>
      <c r="N30" s="14">
        <v>158.3</v>
      </c>
      <c r="O30" s="14">
        <v>158.5</v>
      </c>
      <c r="P30" s="14">
        <v>159.7</v>
      </c>
      <c r="Q30" s="14">
        <v>165.3</v>
      </c>
      <c r="R30" s="14">
        <v>167.2</v>
      </c>
      <c r="S30" s="69">
        <v>166.8</v>
      </c>
      <c r="T30" s="69">
        <v>162.5</v>
      </c>
      <c r="U30" s="69">
        <v>164.8</v>
      </c>
      <c r="V30" s="14">
        <v>168.8</v>
      </c>
    </row>
    <row r="31" spans="1:22" ht="15.75">
      <c r="A31" s="54" t="s">
        <v>1222</v>
      </c>
      <c r="C31" s="14">
        <v>78.6</v>
      </c>
      <c r="D31" s="14">
        <v>79.1</v>
      </c>
      <c r="E31" s="14">
        <v>82.1</v>
      </c>
      <c r="F31" s="14">
        <v>85.2</v>
      </c>
      <c r="G31" s="14">
        <v>88</v>
      </c>
      <c r="H31" s="14">
        <v>89.6</v>
      </c>
      <c r="I31" s="14">
        <v>87.6</v>
      </c>
      <c r="J31" s="14">
        <v>89.3</v>
      </c>
      <c r="K31" s="14">
        <v>62.3</v>
      </c>
      <c r="L31" s="14">
        <v>62.2</v>
      </c>
      <c r="M31" s="14">
        <v>63.5</v>
      </c>
      <c r="N31" s="14">
        <v>64.5</v>
      </c>
      <c r="O31" s="14">
        <v>65</v>
      </c>
      <c r="P31" s="14">
        <v>65</v>
      </c>
      <c r="Q31" s="14">
        <v>66.2</v>
      </c>
      <c r="R31" s="14">
        <v>67.3</v>
      </c>
      <c r="S31" s="14">
        <v>67.8</v>
      </c>
      <c r="T31" s="69">
        <v>69.3</v>
      </c>
      <c r="U31" s="69">
        <v>70.5</v>
      </c>
      <c r="V31" s="14">
        <v>73.2</v>
      </c>
    </row>
    <row r="32" spans="1:22" ht="12.75">
      <c r="A32" s="109" t="s">
        <v>812</v>
      </c>
      <c r="C32" s="14">
        <v>39.6</v>
      </c>
      <c r="D32" s="14">
        <v>40</v>
      </c>
      <c r="E32" s="14">
        <v>39.3</v>
      </c>
      <c r="F32" s="14">
        <v>40.8</v>
      </c>
      <c r="G32" s="14">
        <v>41.8</v>
      </c>
      <c r="H32" s="14">
        <v>42.2</v>
      </c>
      <c r="I32" s="14">
        <v>41.2</v>
      </c>
      <c r="J32" s="14">
        <v>41.6</v>
      </c>
      <c r="K32" s="14">
        <v>41.9</v>
      </c>
      <c r="L32" s="14">
        <v>42</v>
      </c>
      <c r="M32" s="14">
        <v>42.2</v>
      </c>
      <c r="N32" s="14">
        <v>42.6</v>
      </c>
      <c r="O32" s="14">
        <v>42.8</v>
      </c>
      <c r="P32" s="14">
        <v>42.9</v>
      </c>
      <c r="Q32" s="14">
        <v>43.5</v>
      </c>
      <c r="R32" s="14">
        <v>43.6</v>
      </c>
      <c r="S32" s="14">
        <v>43.3</v>
      </c>
      <c r="T32" s="69">
        <v>43.6</v>
      </c>
      <c r="U32" s="69">
        <v>43.7</v>
      </c>
      <c r="V32" s="14">
        <v>44.5</v>
      </c>
    </row>
    <row r="33" spans="1:22" ht="15.75">
      <c r="A33" s="109" t="s">
        <v>1223</v>
      </c>
      <c r="C33" s="14">
        <v>77.6</v>
      </c>
      <c r="D33" s="14">
        <v>78.2</v>
      </c>
      <c r="E33" s="14">
        <v>75.4</v>
      </c>
      <c r="F33" s="14">
        <v>76.1</v>
      </c>
      <c r="G33" s="14">
        <v>76.3</v>
      </c>
      <c r="H33" s="14">
        <v>74.8</v>
      </c>
      <c r="I33" s="14">
        <v>70.3</v>
      </c>
      <c r="J33" s="14">
        <v>69.5</v>
      </c>
      <c r="K33" s="14">
        <v>72.1</v>
      </c>
      <c r="L33" s="14">
        <v>69.9</v>
      </c>
      <c r="M33" s="14">
        <v>69.6</v>
      </c>
      <c r="N33" s="14">
        <v>69.3</v>
      </c>
      <c r="O33" s="14">
        <v>68.7</v>
      </c>
      <c r="P33" s="14">
        <v>68.6</v>
      </c>
      <c r="Q33" s="14">
        <v>69.8</v>
      </c>
      <c r="R33" s="14">
        <v>69.4</v>
      </c>
      <c r="S33" s="14">
        <v>69.4</v>
      </c>
      <c r="T33" s="69">
        <v>69.4</v>
      </c>
      <c r="U33" s="69">
        <v>68.9</v>
      </c>
      <c r="V33" s="14">
        <v>69.1</v>
      </c>
    </row>
    <row r="34" spans="1:22" ht="12.75">
      <c r="A34" s="109" t="s">
        <v>813</v>
      </c>
      <c r="C34" s="14">
        <v>14.7</v>
      </c>
      <c r="D34" s="14">
        <v>14.7</v>
      </c>
      <c r="E34" s="14">
        <v>14.9</v>
      </c>
      <c r="F34" s="14">
        <v>14.9</v>
      </c>
      <c r="G34" s="14">
        <v>15.2</v>
      </c>
      <c r="H34" s="14">
        <v>15.3</v>
      </c>
      <c r="I34" s="14">
        <v>15.2</v>
      </c>
      <c r="J34" s="14">
        <v>15.4</v>
      </c>
      <c r="K34" s="14">
        <v>15.5</v>
      </c>
      <c r="L34" s="14">
        <v>15.5</v>
      </c>
      <c r="M34" s="14">
        <v>15.6</v>
      </c>
      <c r="N34" s="14">
        <v>15.9</v>
      </c>
      <c r="O34" s="14">
        <v>16</v>
      </c>
      <c r="P34" s="14">
        <v>16.2</v>
      </c>
      <c r="Q34" s="14">
        <v>16.4</v>
      </c>
      <c r="R34" s="14">
        <v>16.5</v>
      </c>
      <c r="S34" s="14">
        <v>16.4</v>
      </c>
      <c r="T34" s="69">
        <v>16.7</v>
      </c>
      <c r="U34" s="69">
        <v>16.9</v>
      </c>
      <c r="V34" s="14">
        <v>17.4</v>
      </c>
    </row>
    <row r="35" spans="1:22" ht="12.75">
      <c r="A35" s="109" t="s">
        <v>814</v>
      </c>
      <c r="C35" s="14">
        <v>12</v>
      </c>
      <c r="D35" s="14">
        <v>12.3</v>
      </c>
      <c r="E35" s="14">
        <v>12</v>
      </c>
      <c r="F35" s="14">
        <v>12.2</v>
      </c>
      <c r="G35" s="14">
        <v>12.3</v>
      </c>
      <c r="H35" s="14">
        <v>12.3</v>
      </c>
      <c r="I35" s="14">
        <v>12.4</v>
      </c>
      <c r="J35" s="14">
        <v>12.6</v>
      </c>
      <c r="K35" s="14">
        <v>12.6</v>
      </c>
      <c r="L35" s="14">
        <v>12.4</v>
      </c>
      <c r="M35" s="14">
        <v>12.5</v>
      </c>
      <c r="N35" s="14">
        <v>12.5</v>
      </c>
      <c r="O35" s="14">
        <v>12.5</v>
      </c>
      <c r="P35" s="14">
        <v>12.7</v>
      </c>
      <c r="Q35" s="14">
        <v>12.6</v>
      </c>
      <c r="R35" s="14">
        <v>12.5</v>
      </c>
      <c r="S35" s="14">
        <v>12.3</v>
      </c>
      <c r="T35" s="69">
        <v>12.4</v>
      </c>
      <c r="U35" s="69">
        <v>12.4</v>
      </c>
      <c r="V35" s="14">
        <v>12.7</v>
      </c>
    </row>
    <row r="36" spans="1:22" ht="15.75">
      <c r="A36" s="109" t="s">
        <v>1224</v>
      </c>
      <c r="C36" s="14">
        <v>18.5</v>
      </c>
      <c r="D36" s="14">
        <v>19.4</v>
      </c>
      <c r="E36" s="14">
        <v>19.4</v>
      </c>
      <c r="F36" s="14">
        <v>20</v>
      </c>
      <c r="G36" s="14">
        <v>20.8</v>
      </c>
      <c r="H36" s="14">
        <v>21.2</v>
      </c>
      <c r="I36" s="14">
        <v>21.9</v>
      </c>
      <c r="J36" s="14">
        <v>22.3</v>
      </c>
      <c r="K36" s="14">
        <v>23.2</v>
      </c>
      <c r="L36" s="14">
        <v>23.4</v>
      </c>
      <c r="M36" s="14">
        <v>23.9</v>
      </c>
      <c r="N36" s="14">
        <v>24.4</v>
      </c>
      <c r="O36" s="14">
        <v>24.7</v>
      </c>
      <c r="P36" s="14">
        <v>25.1</v>
      </c>
      <c r="Q36" s="14">
        <v>25.4</v>
      </c>
      <c r="R36" s="14">
        <v>25.6</v>
      </c>
      <c r="S36" s="14">
        <v>25.5</v>
      </c>
      <c r="T36" s="69">
        <v>26.1</v>
      </c>
      <c r="U36" s="69">
        <v>26.5</v>
      </c>
      <c r="V36" s="14">
        <v>27.4</v>
      </c>
    </row>
    <row r="37" spans="1:22" ht="12.75">
      <c r="A37" s="109" t="s">
        <v>815</v>
      </c>
      <c r="C37" s="14">
        <v>20.3</v>
      </c>
      <c r="D37" s="14">
        <v>18.8</v>
      </c>
      <c r="E37" s="14">
        <v>19</v>
      </c>
      <c r="F37" s="14">
        <v>19.4</v>
      </c>
      <c r="G37" s="14">
        <v>22.1</v>
      </c>
      <c r="H37" s="14">
        <v>22.6</v>
      </c>
      <c r="I37" s="14">
        <v>21.9</v>
      </c>
      <c r="J37" s="14">
        <v>22.5</v>
      </c>
      <c r="K37" s="14">
        <v>23.6</v>
      </c>
      <c r="L37" s="14">
        <v>23.8</v>
      </c>
      <c r="M37" s="14">
        <v>24.1</v>
      </c>
      <c r="N37" s="14">
        <v>24.3</v>
      </c>
      <c r="O37" s="14">
        <v>24.7</v>
      </c>
      <c r="P37" s="14">
        <v>24.7</v>
      </c>
      <c r="Q37" s="14">
        <v>24.8</v>
      </c>
      <c r="R37" s="14">
        <v>24.6</v>
      </c>
      <c r="S37" s="14">
        <v>24.2</v>
      </c>
      <c r="T37" s="69">
        <v>24.4</v>
      </c>
      <c r="U37" s="69">
        <v>24.2</v>
      </c>
      <c r="V37" s="14">
        <v>24.4</v>
      </c>
    </row>
    <row r="38" spans="1:22" ht="12.75">
      <c r="A38" s="109" t="s">
        <v>816</v>
      </c>
      <c r="C38" s="14">
        <v>10</v>
      </c>
      <c r="D38" s="14">
        <v>9.9</v>
      </c>
      <c r="E38" s="14">
        <v>9.1</v>
      </c>
      <c r="F38" s="14">
        <v>10.1</v>
      </c>
      <c r="G38" s="14">
        <v>10.4</v>
      </c>
      <c r="H38" s="14">
        <v>10.3</v>
      </c>
      <c r="I38" s="14">
        <v>9.8</v>
      </c>
      <c r="J38" s="14">
        <v>10</v>
      </c>
      <c r="K38" s="14">
        <v>9.9</v>
      </c>
      <c r="L38" s="14">
        <v>9.7</v>
      </c>
      <c r="M38" s="14">
        <v>9.7</v>
      </c>
      <c r="N38" s="14">
        <v>9.6</v>
      </c>
      <c r="O38" s="14">
        <v>9.6</v>
      </c>
      <c r="P38" s="14">
        <v>9.5</v>
      </c>
      <c r="Q38" s="14">
        <v>9.3</v>
      </c>
      <c r="R38" s="14">
        <v>9.1</v>
      </c>
      <c r="S38" s="14">
        <v>9</v>
      </c>
      <c r="T38" s="69">
        <v>8.9</v>
      </c>
      <c r="U38" s="69">
        <v>8.8</v>
      </c>
      <c r="V38" s="14">
        <v>8.9</v>
      </c>
    </row>
    <row r="39" spans="1:22" ht="12.75">
      <c r="A39" s="109" t="s">
        <v>817</v>
      </c>
      <c r="C39" s="14">
        <v>8.6</v>
      </c>
      <c r="D39" s="14">
        <v>8.7</v>
      </c>
      <c r="E39" s="14">
        <v>9.2</v>
      </c>
      <c r="F39" s="14">
        <v>9.6</v>
      </c>
      <c r="G39" s="14">
        <v>10.3</v>
      </c>
      <c r="H39" s="14">
        <v>10.8</v>
      </c>
      <c r="I39" s="14">
        <v>11</v>
      </c>
      <c r="J39" s="14">
        <v>11.3</v>
      </c>
      <c r="K39" s="14">
        <v>11.4</v>
      </c>
      <c r="L39" s="14">
        <v>11.5</v>
      </c>
      <c r="M39" s="14">
        <v>11.7</v>
      </c>
      <c r="N39" s="14">
        <v>11.8</v>
      </c>
      <c r="O39" s="14">
        <v>12</v>
      </c>
      <c r="P39" s="14">
        <v>12.1</v>
      </c>
      <c r="Q39" s="14">
        <v>12.3</v>
      </c>
      <c r="R39" s="14">
        <v>12.4</v>
      </c>
      <c r="S39" s="14">
        <v>12.1</v>
      </c>
      <c r="T39" s="69">
        <v>12.1</v>
      </c>
      <c r="U39" s="69">
        <v>12.1</v>
      </c>
      <c r="V39" s="14">
        <v>12.5</v>
      </c>
    </row>
    <row r="40" spans="1:22" ht="12.75">
      <c r="A40" s="109" t="s">
        <v>818</v>
      </c>
      <c r="C40" s="14">
        <v>19.8</v>
      </c>
      <c r="D40" s="14">
        <v>19.7</v>
      </c>
      <c r="E40" s="14">
        <v>19.2</v>
      </c>
      <c r="F40" s="14">
        <v>19.4</v>
      </c>
      <c r="G40" s="14">
        <v>19.4</v>
      </c>
      <c r="H40" s="14">
        <v>19.1</v>
      </c>
      <c r="I40" s="14">
        <v>18.8</v>
      </c>
      <c r="J40" s="14">
        <v>18.6</v>
      </c>
      <c r="K40" s="14">
        <v>18.4</v>
      </c>
      <c r="L40" s="14">
        <v>18.1</v>
      </c>
      <c r="M40" s="14">
        <v>18.2</v>
      </c>
      <c r="N40" s="14">
        <v>18.1</v>
      </c>
      <c r="O40" s="14">
        <v>18.1</v>
      </c>
      <c r="P40" s="14">
        <v>18.2</v>
      </c>
      <c r="Q40" s="14">
        <v>18</v>
      </c>
      <c r="R40" s="14">
        <v>17.9</v>
      </c>
      <c r="S40" s="14">
        <v>18</v>
      </c>
      <c r="T40" s="69">
        <v>18.3</v>
      </c>
      <c r="U40" s="69">
        <v>18.8</v>
      </c>
      <c r="V40" s="14">
        <v>19.9</v>
      </c>
    </row>
    <row r="41" spans="1:22" ht="25.5">
      <c r="A41" s="109" t="s">
        <v>819</v>
      </c>
      <c r="C41" s="14">
        <v>4</v>
      </c>
      <c r="D41" s="14">
        <v>3.8</v>
      </c>
      <c r="E41" s="14">
        <v>4</v>
      </c>
      <c r="F41" s="14">
        <v>4.1</v>
      </c>
      <c r="G41" s="14">
        <v>4.2</v>
      </c>
      <c r="H41" s="14">
        <v>4.2</v>
      </c>
      <c r="I41" s="14">
        <v>4.2</v>
      </c>
      <c r="J41" s="14">
        <v>4.1</v>
      </c>
      <c r="K41" s="14">
        <v>4.4</v>
      </c>
      <c r="L41" s="14">
        <v>4.2</v>
      </c>
      <c r="M41" s="14">
        <v>4.5</v>
      </c>
      <c r="N41" s="14">
        <v>4.3</v>
      </c>
      <c r="O41" s="14">
        <v>4.4</v>
      </c>
      <c r="P41" s="14">
        <v>4.3</v>
      </c>
      <c r="Q41" s="14">
        <v>4.2</v>
      </c>
      <c r="R41" s="14">
        <v>4.2</v>
      </c>
      <c r="S41" s="14">
        <v>4.1</v>
      </c>
      <c r="T41" s="69">
        <v>4.1</v>
      </c>
      <c r="U41" s="69">
        <v>4</v>
      </c>
      <c r="V41" s="14">
        <v>4.1</v>
      </c>
    </row>
    <row r="42" spans="1:22" ht="25.5">
      <c r="A42" s="109" t="s">
        <v>820</v>
      </c>
      <c r="C42" s="14">
        <v>35.3</v>
      </c>
      <c r="D42" s="14">
        <v>30.4</v>
      </c>
      <c r="E42" s="14">
        <v>30.5</v>
      </c>
      <c r="F42" s="14">
        <v>34.2</v>
      </c>
      <c r="G42" s="14">
        <v>28.3</v>
      </c>
      <c r="H42" s="14">
        <v>28.6</v>
      </c>
      <c r="I42" s="14">
        <v>28.1</v>
      </c>
      <c r="J42" s="14">
        <v>27.5</v>
      </c>
      <c r="K42" s="14">
        <v>27.8</v>
      </c>
      <c r="L42" s="14">
        <v>27.8</v>
      </c>
      <c r="M42" s="14">
        <v>27</v>
      </c>
      <c r="N42" s="14">
        <v>27.1</v>
      </c>
      <c r="O42" s="14">
        <v>26.2</v>
      </c>
      <c r="P42" s="14">
        <v>19.4</v>
      </c>
      <c r="Q42" s="14">
        <v>18.8</v>
      </c>
      <c r="R42" s="14">
        <v>18.9</v>
      </c>
      <c r="S42" s="14">
        <v>18</v>
      </c>
      <c r="T42" s="69">
        <v>17.8</v>
      </c>
      <c r="U42" s="69">
        <v>17.8</v>
      </c>
      <c r="V42" s="14">
        <v>17.9</v>
      </c>
    </row>
    <row r="43" spans="1:22" ht="12.75">
      <c r="A43" s="109" t="s">
        <v>821</v>
      </c>
      <c r="C43" s="14">
        <v>46.5</v>
      </c>
      <c r="D43" s="14">
        <v>50.4</v>
      </c>
      <c r="E43" s="14">
        <v>46.2</v>
      </c>
      <c r="F43" s="14">
        <v>49.1</v>
      </c>
      <c r="G43" s="14">
        <v>50.9</v>
      </c>
      <c r="H43" s="14">
        <v>51.5</v>
      </c>
      <c r="I43" s="14">
        <v>54.4</v>
      </c>
      <c r="J43" s="14">
        <v>55.1</v>
      </c>
      <c r="K43" s="14">
        <v>55.9</v>
      </c>
      <c r="L43" s="14">
        <v>56.5</v>
      </c>
      <c r="M43" s="14">
        <v>57.6</v>
      </c>
      <c r="N43" s="14">
        <v>58.6</v>
      </c>
      <c r="O43" s="14">
        <v>60.8</v>
      </c>
      <c r="P43" s="14">
        <v>62</v>
      </c>
      <c r="Q43" s="14">
        <v>63.7</v>
      </c>
      <c r="R43" s="14">
        <v>65</v>
      </c>
      <c r="S43" s="14">
        <v>60.2</v>
      </c>
      <c r="T43" s="69">
        <v>59.8</v>
      </c>
      <c r="U43" s="69">
        <v>60.6</v>
      </c>
      <c r="V43" s="14">
        <v>62.2</v>
      </c>
    </row>
    <row r="44" spans="1:22" ht="41.25">
      <c r="A44" s="9" t="s">
        <v>1534</v>
      </c>
      <c r="C44" s="14">
        <v>115</v>
      </c>
      <c r="D44" s="14">
        <v>112.9</v>
      </c>
      <c r="E44" s="14">
        <v>108.7</v>
      </c>
      <c r="F44" s="14">
        <v>110.8</v>
      </c>
      <c r="G44" s="14">
        <v>112.3</v>
      </c>
      <c r="H44" s="14">
        <v>110.9</v>
      </c>
      <c r="I44" s="14">
        <v>110.7</v>
      </c>
      <c r="J44" s="14">
        <v>110.6</v>
      </c>
      <c r="K44" s="14">
        <v>107.6</v>
      </c>
      <c r="L44" s="14">
        <v>106.8</v>
      </c>
      <c r="M44" s="14">
        <v>108.2</v>
      </c>
      <c r="N44" s="14">
        <v>108.3</v>
      </c>
      <c r="O44" s="14">
        <v>108.3</v>
      </c>
      <c r="P44" s="14">
        <v>107.7</v>
      </c>
      <c r="Q44" s="14">
        <v>108.1</v>
      </c>
      <c r="R44" s="14">
        <v>108.1</v>
      </c>
      <c r="S44" s="14">
        <v>105.9</v>
      </c>
      <c r="T44" s="14">
        <v>106.2</v>
      </c>
      <c r="U44" s="14">
        <v>105.6</v>
      </c>
      <c r="V44" s="14">
        <v>107</v>
      </c>
    </row>
    <row r="45" spans="1:22" ht="25.5">
      <c r="A45" s="9" t="s">
        <v>822</v>
      </c>
      <c r="C45" s="14">
        <v>1709.1</v>
      </c>
      <c r="D45" s="14">
        <v>1674.2</v>
      </c>
      <c r="E45" s="14">
        <v>1613.2</v>
      </c>
      <c r="F45" s="14">
        <v>1628.8</v>
      </c>
      <c r="G45" s="14">
        <v>1648.6</v>
      </c>
      <c r="H45" s="14">
        <v>1626.3</v>
      </c>
      <c r="I45" s="14">
        <v>1620.9</v>
      </c>
      <c r="J45" s="14">
        <v>1611.7</v>
      </c>
      <c r="K45" s="14">
        <v>1563.6</v>
      </c>
      <c r="L45" s="14">
        <v>1544.4</v>
      </c>
      <c r="M45" s="14">
        <v>1557</v>
      </c>
      <c r="N45" s="14">
        <v>1551.5</v>
      </c>
      <c r="O45" s="69">
        <v>1545.8</v>
      </c>
      <c r="P45" s="14">
        <v>1529.8</v>
      </c>
      <c r="Q45" s="14">
        <v>1545</v>
      </c>
      <c r="R45" s="14">
        <v>1542.5</v>
      </c>
      <c r="S45" s="14">
        <v>1511.2</v>
      </c>
      <c r="T45" s="69">
        <v>1517.6</v>
      </c>
      <c r="U45" s="377" t="s">
        <v>2289</v>
      </c>
      <c r="V45" s="14">
        <v>1530.4</v>
      </c>
    </row>
    <row r="46" spans="1:22" ht="12.75">
      <c r="A46" s="9" t="s">
        <v>141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45"/>
      <c r="U46" s="299"/>
      <c r="V46" s="14"/>
    </row>
    <row r="47" spans="1:22" ht="12.75">
      <c r="A47" s="12" t="s">
        <v>1754</v>
      </c>
      <c r="C47" s="14">
        <v>333.5</v>
      </c>
      <c r="D47" s="14">
        <v>298.9</v>
      </c>
      <c r="E47" s="14">
        <v>261.8</v>
      </c>
      <c r="F47" s="14">
        <v>273.4</v>
      </c>
      <c r="G47" s="14">
        <v>263.8</v>
      </c>
      <c r="H47" s="14">
        <v>255.4</v>
      </c>
      <c r="I47" s="14">
        <v>237.8</v>
      </c>
      <c r="J47" s="14">
        <v>231.8</v>
      </c>
      <c r="K47" s="14">
        <v>184.8</v>
      </c>
      <c r="L47" s="14">
        <v>172.8</v>
      </c>
      <c r="M47" s="14">
        <v>170.7</v>
      </c>
      <c r="N47" s="14">
        <v>166.3</v>
      </c>
      <c r="O47" s="14">
        <v>164.4</v>
      </c>
      <c r="P47" s="14">
        <v>160.7</v>
      </c>
      <c r="Q47" s="14">
        <v>159.8</v>
      </c>
      <c r="R47" s="14">
        <v>160.2</v>
      </c>
      <c r="S47" s="14">
        <v>158.4</v>
      </c>
      <c r="T47" s="69">
        <v>159</v>
      </c>
      <c r="U47" s="69">
        <v>160.1</v>
      </c>
      <c r="V47" s="14">
        <v>161.1</v>
      </c>
    </row>
    <row r="48" spans="1:22" ht="12.75">
      <c r="A48" s="12" t="s">
        <v>1755</v>
      </c>
      <c r="C48" s="14">
        <v>128.3</v>
      </c>
      <c r="D48" s="14">
        <v>128.5</v>
      </c>
      <c r="E48" s="14">
        <v>115.8</v>
      </c>
      <c r="F48" s="14">
        <v>112.8</v>
      </c>
      <c r="G48" s="14">
        <v>107.1</v>
      </c>
      <c r="H48" s="14">
        <v>104.4</v>
      </c>
      <c r="I48" s="14">
        <v>93.8</v>
      </c>
      <c r="J48" s="14">
        <v>91.7</v>
      </c>
      <c r="K48" s="14">
        <v>76.7</v>
      </c>
      <c r="L48" s="14">
        <v>70.7</v>
      </c>
      <c r="M48" s="14">
        <v>70</v>
      </c>
      <c r="N48" s="14">
        <v>69.9</v>
      </c>
      <c r="O48" s="14">
        <v>68.8</v>
      </c>
      <c r="P48" s="14">
        <v>67.8</v>
      </c>
      <c r="Q48" s="14">
        <v>68.2</v>
      </c>
      <c r="R48" s="14">
        <v>67</v>
      </c>
      <c r="S48" s="14">
        <v>66.9</v>
      </c>
      <c r="T48" s="69">
        <v>67.1</v>
      </c>
      <c r="U48" s="69">
        <v>64.9</v>
      </c>
      <c r="V48" s="14">
        <v>64.3</v>
      </c>
    </row>
    <row r="49" spans="1:22" ht="12.75">
      <c r="A49" s="54" t="s">
        <v>1037</v>
      </c>
      <c r="C49" s="14">
        <v>940.5</v>
      </c>
      <c r="D49" s="14">
        <v>952.3</v>
      </c>
      <c r="E49" s="14">
        <v>996.4</v>
      </c>
      <c r="F49" s="14">
        <v>1003.3</v>
      </c>
      <c r="G49" s="14">
        <v>978.7</v>
      </c>
      <c r="H49" s="14">
        <v>972.7</v>
      </c>
      <c r="I49" s="14">
        <v>956.7</v>
      </c>
      <c r="J49" s="14">
        <v>958.3</v>
      </c>
      <c r="K49" s="14">
        <v>1013.6</v>
      </c>
      <c r="L49" s="14">
        <v>1020.1</v>
      </c>
      <c r="M49" s="14">
        <v>1039.6</v>
      </c>
      <c r="N49" s="14">
        <v>1042.8</v>
      </c>
      <c r="O49" s="14">
        <v>1046.2</v>
      </c>
      <c r="P49" s="14">
        <v>1045.8</v>
      </c>
      <c r="Q49" s="14">
        <v>1061.1</v>
      </c>
      <c r="R49" s="14">
        <v>1060.1</v>
      </c>
      <c r="S49" s="69">
        <v>1038.4</v>
      </c>
      <c r="T49" s="69">
        <v>1044</v>
      </c>
      <c r="U49" s="69">
        <v>1038.5</v>
      </c>
      <c r="V49" s="14">
        <v>1057.3</v>
      </c>
    </row>
    <row r="50" spans="1:22" ht="26.25" customHeight="1">
      <c r="A50" s="54" t="s">
        <v>1038</v>
      </c>
      <c r="C50" s="14">
        <v>72.9</v>
      </c>
      <c r="D50" s="14">
        <v>96.6</v>
      </c>
      <c r="E50" s="14">
        <v>82.6</v>
      </c>
      <c r="F50" s="14">
        <v>84.3</v>
      </c>
      <c r="G50" s="14">
        <v>100.6</v>
      </c>
      <c r="H50" s="14">
        <v>101.5</v>
      </c>
      <c r="I50" s="14">
        <v>98.3</v>
      </c>
      <c r="J50" s="14">
        <v>98.4</v>
      </c>
      <c r="K50" s="14">
        <v>106.2</v>
      </c>
      <c r="L50" s="14">
        <v>107.4</v>
      </c>
      <c r="M50" s="14">
        <v>109.1</v>
      </c>
      <c r="N50" s="14">
        <v>109.8</v>
      </c>
      <c r="O50" s="14">
        <v>108.8</v>
      </c>
      <c r="P50" s="14">
        <v>106.4</v>
      </c>
      <c r="Q50" s="14">
        <v>106.3</v>
      </c>
      <c r="R50" s="14">
        <v>105.7</v>
      </c>
      <c r="S50" s="14">
        <v>102.9</v>
      </c>
      <c r="T50" s="14">
        <v>102.4</v>
      </c>
      <c r="U50" s="69">
        <v>64.1</v>
      </c>
      <c r="V50" s="14">
        <v>65.9</v>
      </c>
    </row>
    <row r="51" spans="1:22" ht="12.75">
      <c r="A51" s="54" t="s">
        <v>1039</v>
      </c>
      <c r="C51" s="14">
        <v>24.6</v>
      </c>
      <c r="D51" s="14">
        <v>25</v>
      </c>
      <c r="E51" s="14">
        <v>26.7</v>
      </c>
      <c r="F51" s="14">
        <v>26.9</v>
      </c>
      <c r="G51" s="14">
        <v>26.4</v>
      </c>
      <c r="H51" s="14">
        <v>26.2</v>
      </c>
      <c r="I51" s="14">
        <v>26</v>
      </c>
      <c r="J51" s="14">
        <v>26.3</v>
      </c>
      <c r="K51" s="14">
        <v>29.3</v>
      </c>
      <c r="L51" s="14">
        <v>29.9</v>
      </c>
      <c r="M51" s="14">
        <v>30.8</v>
      </c>
      <c r="N51" s="14">
        <v>31.2</v>
      </c>
      <c r="O51" s="14">
        <v>31.4</v>
      </c>
      <c r="P51" s="14">
        <v>31.7</v>
      </c>
      <c r="Q51" s="14">
        <v>32.2</v>
      </c>
      <c r="R51" s="14">
        <v>32.5</v>
      </c>
      <c r="S51" s="14">
        <v>32.4</v>
      </c>
      <c r="T51" s="69">
        <v>33.1</v>
      </c>
      <c r="U51" s="69">
        <v>33.5</v>
      </c>
      <c r="V51" s="14">
        <v>34.7</v>
      </c>
    </row>
    <row r="52" spans="1:22" ht="12.75">
      <c r="A52" s="12" t="s">
        <v>1040</v>
      </c>
      <c r="C52" s="14">
        <v>25.3</v>
      </c>
      <c r="D52" s="14">
        <v>26.9</v>
      </c>
      <c r="E52" s="14">
        <v>26.3</v>
      </c>
      <c r="F52" s="14">
        <v>26.1</v>
      </c>
      <c r="G52" s="14">
        <v>26.4</v>
      </c>
      <c r="H52" s="14">
        <v>24.7</v>
      </c>
      <c r="I52" s="14">
        <v>28.4</v>
      </c>
      <c r="J52" s="14">
        <v>26</v>
      </c>
      <c r="K52" s="14">
        <v>25.8</v>
      </c>
      <c r="L52" s="14">
        <v>25.5</v>
      </c>
      <c r="M52" s="14">
        <v>25.1</v>
      </c>
      <c r="N52" s="14">
        <v>25</v>
      </c>
      <c r="O52" s="14">
        <v>25</v>
      </c>
      <c r="P52" s="14">
        <v>24.9</v>
      </c>
      <c r="Q52" s="14">
        <v>25.2</v>
      </c>
      <c r="R52" s="14">
        <v>25</v>
      </c>
      <c r="S52" s="14">
        <v>22.7</v>
      </c>
      <c r="T52" s="69">
        <v>22.3</v>
      </c>
      <c r="U52" s="69">
        <v>22.2</v>
      </c>
      <c r="V52" s="14">
        <v>22.1</v>
      </c>
    </row>
    <row r="53" spans="1:22" ht="25.5">
      <c r="A53" s="9" t="s">
        <v>1041</v>
      </c>
      <c r="C53" s="110">
        <v>3122</v>
      </c>
      <c r="D53" s="110">
        <v>3186</v>
      </c>
      <c r="E53" s="110">
        <v>3187</v>
      </c>
      <c r="F53" s="110">
        <v>3172</v>
      </c>
      <c r="G53" s="110">
        <v>3164</v>
      </c>
      <c r="H53" s="110">
        <v>3150</v>
      </c>
      <c r="I53" s="110">
        <v>3135</v>
      </c>
      <c r="J53" s="110">
        <v>3142</v>
      </c>
      <c r="K53" s="110">
        <v>3172</v>
      </c>
      <c r="L53" s="110">
        <v>3212</v>
      </c>
      <c r="M53" s="110">
        <v>3252</v>
      </c>
      <c r="N53" s="110">
        <v>3268</v>
      </c>
      <c r="O53" s="110">
        <v>3266</v>
      </c>
      <c r="P53" s="110">
        <v>3276</v>
      </c>
      <c r="Q53" s="110">
        <v>3223</v>
      </c>
      <c r="R53" s="110">
        <v>3091</v>
      </c>
      <c r="S53" s="110">
        <v>3029</v>
      </c>
      <c r="T53" s="110">
        <v>2992</v>
      </c>
      <c r="U53" s="11">
        <v>2940</v>
      </c>
      <c r="V53" s="11">
        <v>2912</v>
      </c>
    </row>
    <row r="54" spans="1:22" ht="25.5">
      <c r="A54" s="9" t="s">
        <v>1042</v>
      </c>
      <c r="C54" s="14">
        <v>3436.7</v>
      </c>
      <c r="D54" s="14">
        <v>3244</v>
      </c>
      <c r="E54" s="14">
        <v>3060.2</v>
      </c>
      <c r="F54" s="14">
        <v>2766.4</v>
      </c>
      <c r="G54" s="14">
        <v>2652</v>
      </c>
      <c r="H54" s="14">
        <v>2498.1</v>
      </c>
      <c r="I54" s="14">
        <v>2346.1</v>
      </c>
      <c r="J54" s="14">
        <v>2181.2</v>
      </c>
      <c r="K54" s="14">
        <v>2138.8</v>
      </c>
      <c r="L54" s="14">
        <v>2014.7</v>
      </c>
      <c r="M54" s="14">
        <v>1944.5</v>
      </c>
      <c r="N54" s="14">
        <v>1864.6</v>
      </c>
      <c r="O54" s="14">
        <v>1797.6</v>
      </c>
      <c r="P54" s="14">
        <v>1675.7</v>
      </c>
      <c r="Q54" s="14">
        <v>1582.4</v>
      </c>
      <c r="R54" s="14">
        <v>1479</v>
      </c>
      <c r="S54" s="14">
        <v>1385.6</v>
      </c>
      <c r="T54" s="69">
        <v>1292.4</v>
      </c>
      <c r="U54" s="69">
        <v>1186.1</v>
      </c>
      <c r="V54" s="14">
        <v>1124.9</v>
      </c>
    </row>
    <row r="55" spans="1:256" ht="18" customHeight="1">
      <c r="A55" s="479" t="s">
        <v>1833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479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5"/>
      <c r="CZ55" s="485"/>
      <c r="DA55" s="485"/>
      <c r="DB55" s="479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  <c r="DU55" s="485"/>
      <c r="DV55" s="485"/>
      <c r="DW55" s="479"/>
      <c r="DX55" s="485"/>
      <c r="DY55" s="485"/>
      <c r="DZ55" s="485"/>
      <c r="EA55" s="485"/>
      <c r="EB55" s="485"/>
      <c r="EC55" s="485"/>
      <c r="ED55" s="485"/>
      <c r="EE55" s="485"/>
      <c r="EF55" s="485"/>
      <c r="EG55" s="485"/>
      <c r="EH55" s="485"/>
      <c r="EI55" s="485"/>
      <c r="EJ55" s="485"/>
      <c r="EK55" s="485"/>
      <c r="EL55" s="485"/>
      <c r="EM55" s="485"/>
      <c r="EN55" s="485"/>
      <c r="EO55" s="485"/>
      <c r="EP55" s="485"/>
      <c r="EQ55" s="485"/>
      <c r="ER55" s="479"/>
      <c r="ES55" s="485"/>
      <c r="ET55" s="485"/>
      <c r="EU55" s="485"/>
      <c r="EV55" s="485"/>
      <c r="EW55" s="485"/>
      <c r="EX55" s="485"/>
      <c r="EY55" s="485"/>
      <c r="EZ55" s="485"/>
      <c r="FA55" s="485"/>
      <c r="FB55" s="485"/>
      <c r="FC55" s="485"/>
      <c r="FD55" s="485"/>
      <c r="FE55" s="485"/>
      <c r="FF55" s="485"/>
      <c r="FG55" s="485"/>
      <c r="FH55" s="485"/>
      <c r="FI55" s="485"/>
      <c r="FJ55" s="485"/>
      <c r="FK55" s="485"/>
      <c r="FL55" s="485"/>
      <c r="FM55" s="479"/>
      <c r="FN55" s="485"/>
      <c r="FO55" s="485"/>
      <c r="FP55" s="485"/>
      <c r="FQ55" s="485"/>
      <c r="FR55" s="485"/>
      <c r="FS55" s="485"/>
      <c r="FT55" s="485"/>
      <c r="FU55" s="485"/>
      <c r="FV55" s="485"/>
      <c r="FW55" s="485"/>
      <c r="FX55" s="485"/>
      <c r="FY55" s="485"/>
      <c r="FZ55" s="485"/>
      <c r="GA55" s="485"/>
      <c r="GB55" s="485"/>
      <c r="GC55" s="485"/>
      <c r="GD55" s="485"/>
      <c r="GE55" s="485"/>
      <c r="GF55" s="485"/>
      <c r="GG55" s="485"/>
      <c r="GH55" s="479"/>
      <c r="GI55" s="485"/>
      <c r="GJ55" s="485"/>
      <c r="GK55" s="485"/>
      <c r="GL55" s="485"/>
      <c r="GM55" s="485"/>
      <c r="GN55" s="485"/>
      <c r="GO55" s="485"/>
      <c r="GP55" s="485"/>
      <c r="GQ55" s="485"/>
      <c r="GR55" s="485"/>
      <c r="GS55" s="485"/>
      <c r="GT55" s="485"/>
      <c r="GU55" s="485"/>
      <c r="GV55" s="485"/>
      <c r="GW55" s="485"/>
      <c r="GX55" s="485"/>
      <c r="GY55" s="485"/>
      <c r="GZ55" s="485"/>
      <c r="HA55" s="485"/>
      <c r="HB55" s="485"/>
      <c r="HC55" s="479"/>
      <c r="HD55" s="485"/>
      <c r="HE55" s="485"/>
      <c r="HF55" s="485"/>
      <c r="HG55" s="485"/>
      <c r="HH55" s="485"/>
      <c r="HI55" s="485"/>
      <c r="HJ55" s="485"/>
      <c r="HK55" s="485"/>
      <c r="HL55" s="485"/>
      <c r="HM55" s="485"/>
      <c r="HN55" s="485"/>
      <c r="HO55" s="485"/>
      <c r="HP55" s="485"/>
      <c r="HQ55" s="485"/>
      <c r="HR55" s="485"/>
      <c r="HS55" s="485"/>
      <c r="HT55" s="485"/>
      <c r="HU55" s="485"/>
      <c r="HV55" s="485"/>
      <c r="HW55" s="485"/>
      <c r="HX55" s="479"/>
      <c r="HY55" s="485"/>
      <c r="HZ55" s="485"/>
      <c r="IA55" s="485"/>
      <c r="IB55" s="485"/>
      <c r="IC55" s="485"/>
      <c r="ID55" s="485"/>
      <c r="IE55" s="485"/>
      <c r="IF55" s="485"/>
      <c r="IG55" s="485"/>
      <c r="IH55" s="485"/>
      <c r="II55" s="485"/>
      <c r="IJ55" s="485"/>
      <c r="IK55" s="485"/>
      <c r="IL55" s="485"/>
      <c r="IM55" s="485"/>
      <c r="IN55" s="485"/>
      <c r="IO55" s="485"/>
      <c r="IP55" s="485"/>
      <c r="IQ55" s="485"/>
      <c r="IR55" s="485"/>
      <c r="IS55" s="479"/>
      <c r="IT55" s="485"/>
      <c r="IU55" s="485"/>
      <c r="IV55" s="485"/>
    </row>
    <row r="56" spans="1:22" ht="16.5" customHeight="1">
      <c r="A56" s="479" t="s">
        <v>364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</row>
    <row r="57" spans="1:22" ht="17.25" customHeight="1">
      <c r="A57" s="479" t="s">
        <v>365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</row>
    <row r="58" spans="1:22" ht="17.25" customHeight="1">
      <c r="A58" s="479" t="s">
        <v>366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</row>
    <row r="59" ht="12.75">
      <c r="A59" s="8" t="s">
        <v>1043</v>
      </c>
    </row>
    <row r="60" spans="1:22" ht="63.75">
      <c r="A60" s="27" t="s">
        <v>1044</v>
      </c>
      <c r="B60" s="69">
        <v>98953.161</v>
      </c>
      <c r="C60" s="14">
        <v>91296.5</v>
      </c>
      <c r="D60" s="14">
        <v>96932</v>
      </c>
      <c r="E60" s="14">
        <v>96000.4</v>
      </c>
      <c r="F60" s="14">
        <v>100306.1</v>
      </c>
      <c r="G60" s="14">
        <v>95012.6</v>
      </c>
      <c r="H60" s="14">
        <v>98520.5</v>
      </c>
      <c r="I60" s="14">
        <v>97710.5</v>
      </c>
      <c r="J60" s="14">
        <v>103068.5</v>
      </c>
      <c r="K60" s="14">
        <v>106327.8</v>
      </c>
      <c r="L60" s="14">
        <v>104322</v>
      </c>
      <c r="M60" s="14">
        <v>106742.4</v>
      </c>
      <c r="N60" s="14">
        <v>107384.9</v>
      </c>
      <c r="O60" s="14">
        <v>106287</v>
      </c>
      <c r="P60" s="14">
        <v>105886.2</v>
      </c>
      <c r="Q60" s="14">
        <v>108841.9</v>
      </c>
      <c r="R60" s="14">
        <v>109571.1</v>
      </c>
      <c r="S60" s="14">
        <v>109590</v>
      </c>
      <c r="T60" s="14">
        <v>113877</v>
      </c>
      <c r="U60" s="45">
        <v>111427.7</v>
      </c>
      <c r="V60" s="19">
        <v>113921.8</v>
      </c>
    </row>
    <row r="61" spans="1:22" ht="12.75">
      <c r="A61" s="27" t="s">
        <v>141</v>
      </c>
      <c r="B61" s="1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69"/>
      <c r="U61" s="299"/>
      <c r="V61" s="19"/>
    </row>
    <row r="62" spans="1:22" ht="25.5">
      <c r="A62" s="54" t="s">
        <v>1702</v>
      </c>
      <c r="B62" s="14">
        <v>4949.4</v>
      </c>
      <c r="C62" s="14">
        <v>5175.4</v>
      </c>
      <c r="D62" s="14">
        <v>5719.3</v>
      </c>
      <c r="E62" s="14">
        <v>6491.6</v>
      </c>
      <c r="F62" s="14">
        <v>6983.3</v>
      </c>
      <c r="G62" s="14">
        <v>6399.1</v>
      </c>
      <c r="H62" s="14">
        <v>6157.4</v>
      </c>
      <c r="I62" s="14">
        <v>6414.7</v>
      </c>
      <c r="J62" s="14">
        <v>6524.8</v>
      </c>
      <c r="K62" s="14">
        <v>6448</v>
      </c>
      <c r="L62" s="14">
        <v>6350.1</v>
      </c>
      <c r="M62" s="14">
        <v>5938.9</v>
      </c>
      <c r="N62" s="14">
        <v>5414</v>
      </c>
      <c r="O62" s="14">
        <v>5505.3</v>
      </c>
      <c r="P62" s="14">
        <v>5312.2</v>
      </c>
      <c r="Q62" s="14">
        <v>5327.3</v>
      </c>
      <c r="R62" s="14">
        <v>5332.1</v>
      </c>
      <c r="S62" s="14">
        <v>5186.9</v>
      </c>
      <c r="T62" s="14">
        <v>4916.3</v>
      </c>
      <c r="U62" s="303">
        <v>4689.5</v>
      </c>
      <c r="V62" s="19">
        <v>4626.1</v>
      </c>
    </row>
    <row r="63" spans="1:22" ht="12.75">
      <c r="A63" s="54" t="s">
        <v>1045</v>
      </c>
      <c r="B63" s="69">
        <v>854.6</v>
      </c>
      <c r="C63" s="14">
        <v>881.6</v>
      </c>
      <c r="D63" s="14">
        <v>909.7</v>
      </c>
      <c r="E63" s="14">
        <v>954.3</v>
      </c>
      <c r="F63" s="14">
        <v>974</v>
      </c>
      <c r="G63" s="14">
        <v>1029</v>
      </c>
      <c r="H63" s="14">
        <v>1019.7</v>
      </c>
      <c r="I63" s="14">
        <v>1116.4</v>
      </c>
      <c r="J63" s="14">
        <v>1184.7</v>
      </c>
      <c r="K63" s="14">
        <v>1226.5</v>
      </c>
      <c r="L63" s="14">
        <v>1239.2</v>
      </c>
      <c r="M63" s="14">
        <v>1294.8</v>
      </c>
      <c r="N63" s="14">
        <v>1287</v>
      </c>
      <c r="O63" s="14">
        <v>1374.8</v>
      </c>
      <c r="P63" s="14">
        <v>1356.9</v>
      </c>
      <c r="Q63" s="14">
        <v>1417.7</v>
      </c>
      <c r="R63" s="14">
        <v>1436.8</v>
      </c>
      <c r="S63" s="14">
        <v>1436.9</v>
      </c>
      <c r="T63" s="69">
        <v>1524.8</v>
      </c>
      <c r="U63" s="304">
        <v>1540</v>
      </c>
      <c r="V63" s="19">
        <v>1586.1</v>
      </c>
    </row>
    <row r="64" spans="1:22" ht="38.25">
      <c r="A64" s="54" t="s">
        <v>1046</v>
      </c>
      <c r="B64" s="69">
        <v>232.7</v>
      </c>
      <c r="C64" s="14">
        <v>281.6</v>
      </c>
      <c r="D64" s="14">
        <v>325.8</v>
      </c>
      <c r="E64" s="14">
        <v>362.9</v>
      </c>
      <c r="F64" s="14">
        <v>401.6</v>
      </c>
      <c r="G64" s="14">
        <v>420.2</v>
      </c>
      <c r="H64" s="14">
        <v>440.6</v>
      </c>
      <c r="I64" s="14">
        <v>462.1</v>
      </c>
      <c r="J64" s="14">
        <v>506.9</v>
      </c>
      <c r="K64" s="14">
        <v>550.8</v>
      </c>
      <c r="L64" s="14">
        <v>563.2</v>
      </c>
      <c r="M64" s="14">
        <v>730.6</v>
      </c>
      <c r="N64" s="14">
        <v>625.8</v>
      </c>
      <c r="O64" s="14">
        <v>647.6</v>
      </c>
      <c r="P64" s="14">
        <v>647.2</v>
      </c>
      <c r="Q64" s="14">
        <v>764.7</v>
      </c>
      <c r="R64" s="14">
        <v>775.7</v>
      </c>
      <c r="S64" s="14">
        <v>758.4</v>
      </c>
      <c r="T64" s="69">
        <v>724.1</v>
      </c>
      <c r="U64" s="303">
        <v>705.3</v>
      </c>
      <c r="V64" s="19">
        <v>676.3</v>
      </c>
    </row>
    <row r="65" spans="1:22" ht="38.25">
      <c r="A65" s="54" t="s">
        <v>1047</v>
      </c>
      <c r="B65" s="69">
        <v>585.6</v>
      </c>
      <c r="C65" s="14">
        <v>616.6</v>
      </c>
      <c r="D65" s="14">
        <v>672.3</v>
      </c>
      <c r="E65" s="14">
        <v>770.1</v>
      </c>
      <c r="F65" s="14">
        <v>817.1</v>
      </c>
      <c r="G65" s="14">
        <v>908</v>
      </c>
      <c r="H65" s="14">
        <v>979.1</v>
      </c>
      <c r="I65" s="14">
        <v>1114</v>
      </c>
      <c r="J65" s="14">
        <v>1169.5</v>
      </c>
      <c r="K65" s="14">
        <v>1234.5</v>
      </c>
      <c r="L65" s="14">
        <v>1297.2</v>
      </c>
      <c r="M65" s="14">
        <v>1546</v>
      </c>
      <c r="N65" s="14">
        <v>1373</v>
      </c>
      <c r="O65" s="14">
        <v>1406.8</v>
      </c>
      <c r="P65" s="14">
        <v>1360.6</v>
      </c>
      <c r="Q65" s="14">
        <v>1672.5</v>
      </c>
      <c r="R65" s="14">
        <v>1638.4</v>
      </c>
      <c r="S65" s="14">
        <v>1628.6</v>
      </c>
      <c r="T65" s="69">
        <v>1480.5</v>
      </c>
      <c r="U65" s="69">
        <v>1461.5</v>
      </c>
      <c r="V65" s="19">
        <v>1474.5</v>
      </c>
    </row>
    <row r="66" spans="1:22" ht="12.75">
      <c r="A66" s="54" t="s">
        <v>1048</v>
      </c>
      <c r="B66" s="14">
        <v>7052.8</v>
      </c>
      <c r="C66" s="14">
        <v>7506.8</v>
      </c>
      <c r="D66" s="14">
        <v>8041.8</v>
      </c>
      <c r="E66" s="14">
        <v>8302.9</v>
      </c>
      <c r="F66" s="14">
        <v>8588.7</v>
      </c>
      <c r="G66" s="14">
        <v>8847</v>
      </c>
      <c r="H66" s="14">
        <v>8829.7</v>
      </c>
      <c r="I66" s="14">
        <v>9106.1</v>
      </c>
      <c r="J66" s="111">
        <v>2383.1</v>
      </c>
      <c r="K66" s="112">
        <v>2226.6</v>
      </c>
      <c r="L66" s="112">
        <v>2179.2</v>
      </c>
      <c r="M66" s="14">
        <v>2245.9</v>
      </c>
      <c r="N66" s="14">
        <v>2174.4</v>
      </c>
      <c r="O66" s="59">
        <v>2227.9</v>
      </c>
      <c r="P66" s="113">
        <v>2178</v>
      </c>
      <c r="Q66" s="113">
        <v>2318</v>
      </c>
      <c r="R66" s="113">
        <v>2361</v>
      </c>
      <c r="S66" s="113">
        <v>2419.2</v>
      </c>
      <c r="T66" s="14">
        <v>2373.8</v>
      </c>
      <c r="U66" s="305">
        <v>2345.3</v>
      </c>
      <c r="V66" s="28">
        <v>2354</v>
      </c>
    </row>
    <row r="67" spans="1:22" ht="28.5">
      <c r="A67" s="54" t="s">
        <v>560</v>
      </c>
      <c r="B67" s="38"/>
      <c r="J67" s="14">
        <v>4412.1</v>
      </c>
      <c r="K67" s="14">
        <v>4637.5</v>
      </c>
      <c r="L67" s="14">
        <v>4700.7</v>
      </c>
      <c r="M67" s="14">
        <v>4836.2</v>
      </c>
      <c r="N67" s="14">
        <v>4722.2</v>
      </c>
      <c r="O67" s="14">
        <v>4870.6</v>
      </c>
      <c r="P67" s="14">
        <v>4778.3</v>
      </c>
      <c r="Q67" s="14">
        <v>5106.7</v>
      </c>
      <c r="R67" s="14">
        <v>4976.3</v>
      </c>
      <c r="S67" s="14">
        <v>4858</v>
      </c>
      <c r="T67" s="69">
        <v>4777.6</v>
      </c>
      <c r="U67" s="14">
        <v>4715.3</v>
      </c>
      <c r="V67" s="19">
        <v>4757.6</v>
      </c>
    </row>
    <row r="68" spans="1:22" ht="28.5">
      <c r="A68" s="54" t="s">
        <v>1049</v>
      </c>
      <c r="B68" s="38"/>
      <c r="J68" s="14">
        <v>3045.1</v>
      </c>
      <c r="K68" s="14">
        <v>3191.3</v>
      </c>
      <c r="L68" s="14">
        <v>3234.4</v>
      </c>
      <c r="M68" s="14">
        <v>3305</v>
      </c>
      <c r="N68" s="14">
        <v>3230.9</v>
      </c>
      <c r="O68" s="14">
        <v>3414.6</v>
      </c>
      <c r="P68" s="14">
        <v>3425.3</v>
      </c>
      <c r="Q68" s="14">
        <v>3501.9</v>
      </c>
      <c r="R68" s="14">
        <v>3562.7</v>
      </c>
      <c r="S68" s="14">
        <v>3526</v>
      </c>
      <c r="T68" s="69">
        <v>3733</v>
      </c>
      <c r="U68" s="69">
        <v>3867.1</v>
      </c>
      <c r="V68" s="19">
        <v>3975.1</v>
      </c>
    </row>
    <row r="69" spans="1:22" ht="12.75">
      <c r="A69" s="54" t="s">
        <v>1050</v>
      </c>
      <c r="B69" s="69">
        <v>1631.4</v>
      </c>
      <c r="C69" s="14">
        <v>1702.7</v>
      </c>
      <c r="D69" s="14">
        <v>1751.5</v>
      </c>
      <c r="E69" s="14">
        <v>1899.8</v>
      </c>
      <c r="F69" s="14">
        <v>1960</v>
      </c>
      <c r="G69" s="14">
        <v>2056.6</v>
      </c>
      <c r="H69" s="14">
        <v>2101.1</v>
      </c>
      <c r="I69" s="14">
        <v>2226.5</v>
      </c>
      <c r="J69" s="14">
        <v>2355.7</v>
      </c>
      <c r="K69" s="14">
        <v>2482.8</v>
      </c>
      <c r="L69" s="14">
        <v>2604.7</v>
      </c>
      <c r="M69" s="14">
        <v>2805.3</v>
      </c>
      <c r="N69" s="14">
        <v>2954.4</v>
      </c>
      <c r="O69" s="14">
        <v>3146.4</v>
      </c>
      <c r="P69" s="14">
        <v>3277.8</v>
      </c>
      <c r="Q69" s="14">
        <v>3786.7</v>
      </c>
      <c r="R69" s="14">
        <v>3719.4</v>
      </c>
      <c r="S69" s="14">
        <v>3780.8</v>
      </c>
      <c r="T69" s="69">
        <v>3761.4</v>
      </c>
      <c r="U69" s="69">
        <v>3743.1</v>
      </c>
      <c r="V69" s="19">
        <v>3803.6</v>
      </c>
    </row>
    <row r="70" spans="1:22" ht="12.75">
      <c r="A70" s="54" t="s">
        <v>1051</v>
      </c>
      <c r="B70" s="69">
        <v>52162.2</v>
      </c>
      <c r="C70" s="14">
        <v>42965.7</v>
      </c>
      <c r="D70" s="14">
        <v>45799.8</v>
      </c>
      <c r="E70" s="14">
        <v>41621.8</v>
      </c>
      <c r="F70" s="14">
        <v>43636.1</v>
      </c>
      <c r="G70" s="14">
        <v>39058.2</v>
      </c>
      <c r="H70" s="14">
        <v>43537.9</v>
      </c>
      <c r="I70" s="14">
        <v>41091.7</v>
      </c>
      <c r="J70" s="14">
        <v>44054.6</v>
      </c>
      <c r="K70" s="14">
        <v>46169.9</v>
      </c>
      <c r="L70" s="14">
        <v>43012.2</v>
      </c>
      <c r="M70" s="14">
        <v>43004.5</v>
      </c>
      <c r="N70" s="14">
        <v>44559.6</v>
      </c>
      <c r="O70" s="14">
        <v>41946.1</v>
      </c>
      <c r="P70" s="14">
        <v>41914.7</v>
      </c>
      <c r="Q70" s="14">
        <v>42338.3</v>
      </c>
      <c r="R70" s="14">
        <v>42957.9</v>
      </c>
      <c r="S70" s="14">
        <v>43220.8</v>
      </c>
      <c r="T70" s="69">
        <v>48148</v>
      </c>
      <c r="U70" s="69">
        <v>46281</v>
      </c>
      <c r="V70" s="19">
        <v>48436.7</v>
      </c>
    </row>
    <row r="71" spans="1:22" ht="12.75">
      <c r="A71" s="54" t="s">
        <v>602</v>
      </c>
      <c r="B71" s="69">
        <v>4233.6</v>
      </c>
      <c r="C71" s="93">
        <v>4620.4</v>
      </c>
      <c r="D71" s="93">
        <v>4787.3</v>
      </c>
      <c r="E71" s="93">
        <v>4879</v>
      </c>
      <c r="F71" s="93">
        <v>5357.2</v>
      </c>
      <c r="G71" s="93">
        <v>4978.2</v>
      </c>
      <c r="H71" s="93">
        <v>4565.5</v>
      </c>
      <c r="I71" s="93">
        <v>4748.1</v>
      </c>
      <c r="J71" s="93">
        <v>4930.5</v>
      </c>
      <c r="K71" s="93">
        <v>4698.2</v>
      </c>
      <c r="L71" s="93">
        <v>4840.6</v>
      </c>
      <c r="M71" s="93">
        <v>5149.4</v>
      </c>
      <c r="N71" s="93">
        <v>5062.9</v>
      </c>
      <c r="O71" s="93">
        <v>5079.5</v>
      </c>
      <c r="P71" s="93">
        <v>5034.1</v>
      </c>
      <c r="Q71" s="93">
        <v>5024</v>
      </c>
      <c r="R71" s="93">
        <v>4904.1</v>
      </c>
      <c r="S71" s="93">
        <v>4910.2</v>
      </c>
      <c r="T71" s="69">
        <v>4901.5</v>
      </c>
      <c r="U71" s="69">
        <v>4778.1</v>
      </c>
      <c r="V71" s="19">
        <v>4766.9</v>
      </c>
    </row>
    <row r="72" spans="1:22" ht="16.5" customHeight="1">
      <c r="A72" s="54" t="s">
        <v>603</v>
      </c>
      <c r="B72" s="69">
        <v>5181.7</v>
      </c>
      <c r="C72" s="93">
        <v>5299.5</v>
      </c>
      <c r="D72" s="93">
        <v>5911.5</v>
      </c>
      <c r="E72" s="93">
        <v>6700.1</v>
      </c>
      <c r="F72" s="93">
        <v>7112.9</v>
      </c>
      <c r="G72" s="93">
        <v>6773.4</v>
      </c>
      <c r="H72" s="93">
        <v>6420.9</v>
      </c>
      <c r="I72" s="93">
        <v>6298.4</v>
      </c>
      <c r="J72" s="93">
        <v>6278.8</v>
      </c>
      <c r="K72" s="93">
        <v>6407.3</v>
      </c>
      <c r="L72" s="93">
        <v>6560.9</v>
      </c>
      <c r="M72" s="93">
        <v>6763.1</v>
      </c>
      <c r="N72" s="93">
        <v>6763.5</v>
      </c>
      <c r="O72" s="93">
        <v>6993.3</v>
      </c>
      <c r="P72" s="93">
        <v>7072.9</v>
      </c>
      <c r="Q72" s="93">
        <v>7238.7</v>
      </c>
      <c r="R72" s="93">
        <v>7160.9</v>
      </c>
      <c r="S72" s="93">
        <v>7056.3</v>
      </c>
      <c r="T72" s="69">
        <v>6990.8</v>
      </c>
      <c r="U72" s="69">
        <v>6885.5</v>
      </c>
      <c r="V72" s="19">
        <v>6794.7</v>
      </c>
    </row>
    <row r="73" spans="1:22" ht="25.5">
      <c r="A73" s="54" t="s">
        <v>1837</v>
      </c>
      <c r="B73" s="69">
        <v>3784.3</v>
      </c>
      <c r="C73" s="14">
        <v>3793.4</v>
      </c>
      <c r="D73" s="14">
        <v>3836.3</v>
      </c>
      <c r="E73" s="14">
        <v>3959.7</v>
      </c>
      <c r="F73" s="14">
        <v>3952.9</v>
      </c>
      <c r="G73" s="14">
        <v>4119.9</v>
      </c>
      <c r="H73" s="14">
        <v>4128.3</v>
      </c>
      <c r="I73" s="14">
        <v>4236.1</v>
      </c>
      <c r="J73" s="14">
        <v>4268.9</v>
      </c>
      <c r="K73" s="14">
        <v>4452.5</v>
      </c>
      <c r="L73" s="14">
        <v>4582.8</v>
      </c>
      <c r="M73" s="14">
        <v>5059.3</v>
      </c>
      <c r="N73" s="14">
        <v>4817.7</v>
      </c>
      <c r="O73" s="14">
        <v>4875.3</v>
      </c>
      <c r="P73" s="14">
        <v>4745.7</v>
      </c>
      <c r="Q73" s="14">
        <v>5039.5</v>
      </c>
      <c r="R73" s="14">
        <v>5022.3</v>
      </c>
      <c r="S73" s="14">
        <v>5013.3</v>
      </c>
      <c r="T73" s="69">
        <v>4952</v>
      </c>
      <c r="U73" s="69">
        <v>4788.9</v>
      </c>
      <c r="V73" s="19">
        <v>4808.9</v>
      </c>
    </row>
    <row r="74" spans="1:22" ht="12.75">
      <c r="A74" s="54" t="s">
        <v>1838</v>
      </c>
      <c r="B74" s="69">
        <v>2980.4</v>
      </c>
      <c r="C74" s="14">
        <v>3314.2</v>
      </c>
      <c r="D74" s="14">
        <v>3571.4</v>
      </c>
      <c r="E74" s="14">
        <v>3957.4</v>
      </c>
      <c r="F74" s="14">
        <v>4275.6</v>
      </c>
      <c r="G74" s="14">
        <v>4522.8</v>
      </c>
      <c r="H74" s="14">
        <v>4611.5</v>
      </c>
      <c r="I74" s="14">
        <v>4905.5</v>
      </c>
      <c r="J74" s="14">
        <v>5288.4</v>
      </c>
      <c r="K74" s="14">
        <v>5469.5</v>
      </c>
      <c r="L74" s="14">
        <v>5626.9</v>
      </c>
      <c r="M74" s="14">
        <v>5880</v>
      </c>
      <c r="N74" s="14">
        <v>6034.9</v>
      </c>
      <c r="O74" s="14">
        <v>6523.1</v>
      </c>
      <c r="P74" s="14">
        <v>6560.2</v>
      </c>
      <c r="Q74" s="14">
        <v>6966.5</v>
      </c>
      <c r="R74" s="14">
        <v>6939.6</v>
      </c>
      <c r="S74" s="14">
        <v>6915.8</v>
      </c>
      <c r="T74" s="69">
        <v>6835.4</v>
      </c>
      <c r="U74" s="14">
        <v>6841.9</v>
      </c>
      <c r="V74" s="19">
        <v>7050.2</v>
      </c>
    </row>
    <row r="75" spans="1:22" ht="38.25">
      <c r="A75" s="54" t="s">
        <v>1052</v>
      </c>
      <c r="B75" s="69">
        <v>123.4</v>
      </c>
      <c r="C75" s="14">
        <v>131.3</v>
      </c>
      <c r="D75" s="14">
        <v>136.4</v>
      </c>
      <c r="E75" s="14">
        <v>146.4</v>
      </c>
      <c r="F75" s="14">
        <v>156.3</v>
      </c>
      <c r="G75" s="14">
        <v>169.6</v>
      </c>
      <c r="H75" s="14">
        <v>178.6</v>
      </c>
      <c r="I75" s="14">
        <v>193.2</v>
      </c>
      <c r="J75" s="14">
        <v>210.6</v>
      </c>
      <c r="K75" s="14">
        <v>213.7</v>
      </c>
      <c r="L75" s="14">
        <v>210.8</v>
      </c>
      <c r="M75" s="14">
        <v>241</v>
      </c>
      <c r="N75" s="14">
        <v>235.7</v>
      </c>
      <c r="O75" s="14">
        <v>236.2</v>
      </c>
      <c r="P75" s="14">
        <v>242.8</v>
      </c>
      <c r="Q75" s="14">
        <v>257.1</v>
      </c>
      <c r="R75" s="14">
        <v>273.3</v>
      </c>
      <c r="S75" s="14">
        <v>294.9</v>
      </c>
      <c r="T75" s="69">
        <v>296</v>
      </c>
      <c r="U75" s="69">
        <v>294.8</v>
      </c>
      <c r="V75" s="19">
        <v>302.5</v>
      </c>
    </row>
    <row r="76" spans="1:22" ht="38.25">
      <c r="A76" s="54" t="s">
        <v>1053</v>
      </c>
      <c r="B76" s="69">
        <v>12457.8</v>
      </c>
      <c r="C76" s="14">
        <v>12295.1</v>
      </c>
      <c r="D76" s="14">
        <v>12652.2</v>
      </c>
      <c r="E76" s="14">
        <v>12964.8</v>
      </c>
      <c r="F76" s="14">
        <v>13008.2</v>
      </c>
      <c r="G76" s="14">
        <v>12520.5</v>
      </c>
      <c r="H76" s="14">
        <v>12294</v>
      </c>
      <c r="I76" s="14">
        <v>12355.5</v>
      </c>
      <c r="J76" s="14">
        <v>12261.4</v>
      </c>
      <c r="K76" s="14">
        <v>12543.6</v>
      </c>
      <c r="L76" s="14">
        <v>12716.2</v>
      </c>
      <c r="M76" s="14">
        <v>12866.2</v>
      </c>
      <c r="N76" s="14">
        <v>12903.3</v>
      </c>
      <c r="O76" s="14">
        <v>12845.7</v>
      </c>
      <c r="P76" s="14">
        <v>12807.7</v>
      </c>
      <c r="Q76" s="14">
        <v>12759.1</v>
      </c>
      <c r="R76" s="14">
        <v>13072.1</v>
      </c>
      <c r="S76" s="14">
        <v>13021</v>
      </c>
      <c r="T76" s="69">
        <v>12854.5</v>
      </c>
      <c r="U76" s="69">
        <v>13096.3</v>
      </c>
      <c r="V76" s="19">
        <v>13261.4</v>
      </c>
    </row>
    <row r="77" spans="1:22" ht="51">
      <c r="A77" s="27" t="s">
        <v>1054</v>
      </c>
      <c r="B77" s="14"/>
      <c r="C77" s="14"/>
      <c r="D77" s="14"/>
      <c r="E77" s="14"/>
      <c r="F77" s="14"/>
      <c r="G77" s="14"/>
      <c r="H77" s="14"/>
      <c r="J77" s="11">
        <v>19661</v>
      </c>
      <c r="K77" s="117">
        <v>55449</v>
      </c>
      <c r="L77" s="13">
        <v>79492</v>
      </c>
      <c r="M77" s="57">
        <v>43455</v>
      </c>
      <c r="N77" s="117">
        <v>32037</v>
      </c>
      <c r="O77" s="95">
        <v>28371</v>
      </c>
      <c r="P77" s="95">
        <v>32704</v>
      </c>
      <c r="Q77" s="95">
        <v>28508</v>
      </c>
      <c r="R77" s="95">
        <v>38767</v>
      </c>
      <c r="S77" s="95">
        <v>44101</v>
      </c>
      <c r="T77" s="110">
        <v>50722</v>
      </c>
      <c r="U77" s="110">
        <v>57214</v>
      </c>
      <c r="V77" s="19">
        <v>59592</v>
      </c>
    </row>
    <row r="78" spans="1:22" ht="63.75">
      <c r="A78" s="27" t="s">
        <v>1055</v>
      </c>
      <c r="B78" s="69">
        <v>394.3</v>
      </c>
      <c r="C78" s="14">
        <v>403.2</v>
      </c>
      <c r="D78" s="14">
        <v>409.3</v>
      </c>
      <c r="E78" s="14">
        <v>411.8</v>
      </c>
      <c r="F78" s="14">
        <v>412.5</v>
      </c>
      <c r="G78" s="14">
        <v>422.1</v>
      </c>
      <c r="H78" s="14">
        <v>430.6</v>
      </c>
      <c r="I78" s="14">
        <v>440.7</v>
      </c>
      <c r="J78" s="14">
        <v>441.4</v>
      </c>
      <c r="K78" s="14">
        <v>447.8</v>
      </c>
      <c r="L78" s="14">
        <v>451.3</v>
      </c>
      <c r="M78" s="14">
        <v>453.3</v>
      </c>
      <c r="N78" s="14">
        <v>455.4</v>
      </c>
      <c r="O78" s="14">
        <v>468</v>
      </c>
      <c r="P78" s="14">
        <v>469.2</v>
      </c>
      <c r="Q78" s="14">
        <v>475.4</v>
      </c>
      <c r="R78" s="14">
        <v>485.4</v>
      </c>
      <c r="S78" s="14">
        <v>490.7</v>
      </c>
      <c r="T78" s="69">
        <v>505</v>
      </c>
      <c r="U78" s="69">
        <v>516.9</v>
      </c>
      <c r="V78" s="19">
        <v>522.4</v>
      </c>
    </row>
    <row r="79" spans="1:22" ht="63.75">
      <c r="A79" s="27" t="s">
        <v>1056</v>
      </c>
      <c r="B79" s="69">
        <v>50.4</v>
      </c>
      <c r="C79" s="14">
        <v>53.1</v>
      </c>
      <c r="D79" s="14">
        <v>63.6</v>
      </c>
      <c r="E79" s="14">
        <v>70.8</v>
      </c>
      <c r="F79" s="14">
        <v>85</v>
      </c>
      <c r="G79" s="14">
        <v>99</v>
      </c>
      <c r="H79" s="14">
        <v>108.2</v>
      </c>
      <c r="I79" s="14">
        <v>110.9</v>
      </c>
      <c r="J79" s="14">
        <v>124</v>
      </c>
      <c r="K79" s="14">
        <v>130.7</v>
      </c>
      <c r="L79" s="14">
        <v>127.2</v>
      </c>
      <c r="M79" s="14">
        <v>123.3</v>
      </c>
      <c r="N79" s="14">
        <v>118.6</v>
      </c>
      <c r="O79" s="14">
        <v>118.9</v>
      </c>
      <c r="P79" s="14">
        <v>119.2</v>
      </c>
      <c r="Q79" s="14">
        <v>117.6</v>
      </c>
      <c r="R79" s="14">
        <v>118.4</v>
      </c>
      <c r="S79" s="14">
        <v>120.8</v>
      </c>
      <c r="T79" s="69">
        <v>117.2</v>
      </c>
      <c r="U79" s="69">
        <v>109.9</v>
      </c>
      <c r="V79" s="19">
        <v>104.3</v>
      </c>
    </row>
    <row r="80" spans="1:22" ht="43.5" customHeight="1">
      <c r="A80" s="27" t="s">
        <v>1057</v>
      </c>
      <c r="B80" s="69">
        <v>10.7</v>
      </c>
      <c r="C80" s="14">
        <v>19.9</v>
      </c>
      <c r="D80" s="14">
        <v>50.1</v>
      </c>
      <c r="E80" s="14">
        <v>126.6</v>
      </c>
      <c r="F80" s="14">
        <v>261.9</v>
      </c>
      <c r="G80" s="14">
        <v>388.2</v>
      </c>
      <c r="H80" s="14">
        <v>405.7</v>
      </c>
      <c r="I80" s="14">
        <v>342.7</v>
      </c>
      <c r="J80" s="14">
        <v>271.7</v>
      </c>
      <c r="K80" s="14">
        <v>239.4</v>
      </c>
      <c r="L80" s="14">
        <v>207.2</v>
      </c>
      <c r="M80" s="14">
        <v>171.3</v>
      </c>
      <c r="N80" s="14">
        <v>135.7</v>
      </c>
      <c r="O80" s="14">
        <v>113.3</v>
      </c>
      <c r="P80" s="14">
        <v>97.9</v>
      </c>
      <c r="Q80" s="14">
        <v>93.1</v>
      </c>
      <c r="R80" s="14">
        <v>89.6</v>
      </c>
      <c r="S80" s="14">
        <v>85</v>
      </c>
      <c r="T80" s="69">
        <v>75.7</v>
      </c>
      <c r="U80" s="69">
        <v>63.7</v>
      </c>
      <c r="V80" s="19">
        <v>53.8</v>
      </c>
    </row>
    <row r="81" spans="1:22" ht="38.25">
      <c r="A81" s="27" t="s">
        <v>1058</v>
      </c>
      <c r="B81" s="69">
        <v>190.7</v>
      </c>
      <c r="C81" s="14">
        <v>251.5</v>
      </c>
      <c r="D81" s="14">
        <v>341</v>
      </c>
      <c r="E81" s="14">
        <v>301.7</v>
      </c>
      <c r="F81" s="14">
        <v>256.6</v>
      </c>
      <c r="G81" s="14">
        <v>203.9</v>
      </c>
      <c r="H81" s="14">
        <v>167</v>
      </c>
      <c r="I81" s="14">
        <v>150.4</v>
      </c>
      <c r="J81" s="14">
        <v>174.4</v>
      </c>
      <c r="K81" s="14">
        <v>175.9</v>
      </c>
      <c r="L81" s="14">
        <v>156.7</v>
      </c>
      <c r="M81" s="14">
        <v>135</v>
      </c>
      <c r="N81" s="14">
        <v>117.6</v>
      </c>
      <c r="O81" s="14">
        <v>113</v>
      </c>
      <c r="P81" s="14">
        <v>101.8</v>
      </c>
      <c r="Q81" s="14">
        <v>91</v>
      </c>
      <c r="R81" s="14">
        <v>86.4</v>
      </c>
      <c r="S81" s="14">
        <v>80.1</v>
      </c>
      <c r="T81" s="69">
        <v>68.2</v>
      </c>
      <c r="U81" s="69">
        <v>60.6</v>
      </c>
      <c r="V81" s="19">
        <v>54.5</v>
      </c>
    </row>
    <row r="82" spans="1:22" ht="76.5">
      <c r="A82" s="27" t="s">
        <v>1443</v>
      </c>
      <c r="B82" s="69">
        <v>151.6</v>
      </c>
      <c r="C82" s="14">
        <v>158.1</v>
      </c>
      <c r="D82" s="14">
        <v>149</v>
      </c>
      <c r="E82" s="14">
        <v>134.1</v>
      </c>
      <c r="F82" s="14">
        <v>137.6</v>
      </c>
      <c r="G82" s="14">
        <v>136.5</v>
      </c>
      <c r="H82" s="14">
        <v>132.3</v>
      </c>
      <c r="I82" s="14">
        <v>130.1</v>
      </c>
      <c r="J82" s="14">
        <v>121.6</v>
      </c>
      <c r="K82" s="14">
        <v>121</v>
      </c>
      <c r="L82" s="14">
        <v>113.4</v>
      </c>
      <c r="M82" s="69">
        <v>112.8</v>
      </c>
      <c r="N82" s="69">
        <v>103.8</v>
      </c>
      <c r="O82" s="69">
        <v>98.9</v>
      </c>
      <c r="P82" s="69">
        <v>95.9</v>
      </c>
      <c r="Q82" s="69">
        <v>92.3</v>
      </c>
      <c r="R82" s="69">
        <v>84.8</v>
      </c>
      <c r="S82" s="69">
        <v>78.5</v>
      </c>
      <c r="T82" s="69">
        <v>77.5</v>
      </c>
      <c r="U82" s="69">
        <v>74.3</v>
      </c>
      <c r="V82" s="19">
        <v>70.3</v>
      </c>
    </row>
    <row r="83" spans="1:22" ht="40.5" customHeight="1">
      <c r="A83" s="27" t="s">
        <v>1444</v>
      </c>
      <c r="B83" s="19"/>
      <c r="U83" s="299"/>
      <c r="V83" s="19"/>
    </row>
    <row r="84" spans="1:22" ht="12.75">
      <c r="A84" s="54" t="s">
        <v>1821</v>
      </c>
      <c r="B84" s="110">
        <v>21</v>
      </c>
      <c r="C84" s="11">
        <v>11</v>
      </c>
      <c r="D84" s="11">
        <v>12</v>
      </c>
      <c r="E84" s="11">
        <v>34</v>
      </c>
      <c r="F84" s="117">
        <v>96</v>
      </c>
      <c r="G84" s="11">
        <v>145</v>
      </c>
      <c r="H84" s="11">
        <v>232</v>
      </c>
      <c r="I84" s="11">
        <v>158</v>
      </c>
      <c r="J84" s="11">
        <v>194</v>
      </c>
      <c r="K84" s="117">
        <v>216</v>
      </c>
      <c r="L84" s="117">
        <v>142</v>
      </c>
      <c r="M84" s="117">
        <v>62</v>
      </c>
      <c r="N84" s="117">
        <v>74</v>
      </c>
      <c r="O84" s="117">
        <v>80</v>
      </c>
      <c r="P84" s="117">
        <v>29</v>
      </c>
      <c r="Q84" s="117">
        <v>44</v>
      </c>
      <c r="R84" s="117">
        <v>28</v>
      </c>
      <c r="S84" s="117">
        <v>28</v>
      </c>
      <c r="T84" s="110">
        <v>20</v>
      </c>
      <c r="U84" s="118">
        <v>8</v>
      </c>
      <c r="V84" s="19">
        <v>7</v>
      </c>
    </row>
    <row r="85" spans="1:22" ht="15.75">
      <c r="A85" s="54" t="s">
        <v>69</v>
      </c>
      <c r="B85" s="110" t="s">
        <v>1445</v>
      </c>
      <c r="C85" s="11" t="s">
        <v>1446</v>
      </c>
      <c r="D85" s="11">
        <v>605</v>
      </c>
      <c r="E85" s="11">
        <v>1244</v>
      </c>
      <c r="F85" s="11">
        <v>2655</v>
      </c>
      <c r="G85" s="11">
        <v>3891</v>
      </c>
      <c r="H85" s="11">
        <v>4457</v>
      </c>
      <c r="I85" s="11">
        <v>4839</v>
      </c>
      <c r="J85" s="11">
        <v>5451</v>
      </c>
      <c r="K85" s="117">
        <v>6122</v>
      </c>
      <c r="L85" s="117">
        <v>4016</v>
      </c>
      <c r="M85" s="117">
        <v>1305</v>
      </c>
      <c r="N85" s="117">
        <v>827</v>
      </c>
      <c r="O85" s="117">
        <v>1034</v>
      </c>
      <c r="P85" s="117">
        <v>750</v>
      </c>
      <c r="Q85" s="117">
        <v>877</v>
      </c>
      <c r="R85" s="117">
        <v>864</v>
      </c>
      <c r="S85" s="95">
        <v>649</v>
      </c>
      <c r="T85" s="110">
        <v>507</v>
      </c>
      <c r="U85" s="118">
        <v>333</v>
      </c>
      <c r="V85" s="19">
        <v>208</v>
      </c>
    </row>
    <row r="86" spans="1:22" ht="38.25">
      <c r="A86" s="27" t="s">
        <v>1447</v>
      </c>
      <c r="B86" s="77"/>
      <c r="T86" s="19"/>
      <c r="U86" s="299"/>
      <c r="V86" s="19"/>
    </row>
    <row r="87" spans="1:22" ht="12.75">
      <c r="A87" s="54" t="s">
        <v>1822</v>
      </c>
      <c r="B87" s="110">
        <v>140</v>
      </c>
      <c r="C87" s="11">
        <v>127</v>
      </c>
      <c r="D87" s="11">
        <v>84</v>
      </c>
      <c r="E87" s="11">
        <v>157</v>
      </c>
      <c r="F87" s="11">
        <v>550</v>
      </c>
      <c r="G87" s="11">
        <v>946</v>
      </c>
      <c r="H87" s="11">
        <v>1322</v>
      </c>
      <c r="I87" s="11">
        <v>1005</v>
      </c>
      <c r="J87" s="11">
        <v>367</v>
      </c>
      <c r="K87" s="117">
        <v>327</v>
      </c>
      <c r="L87" s="117">
        <v>516</v>
      </c>
      <c r="M87" s="117">
        <v>687</v>
      </c>
      <c r="N87" s="117">
        <v>790</v>
      </c>
      <c r="O87" s="117">
        <v>716</v>
      </c>
      <c r="P87" s="117">
        <v>618</v>
      </c>
      <c r="Q87" s="117">
        <v>477</v>
      </c>
      <c r="R87" s="117">
        <v>391</v>
      </c>
      <c r="S87" s="11">
        <v>288</v>
      </c>
      <c r="T87" s="118">
        <v>219</v>
      </c>
      <c r="U87" s="118">
        <v>176</v>
      </c>
      <c r="V87" s="19">
        <v>125</v>
      </c>
    </row>
    <row r="88" spans="1:22" ht="15.75">
      <c r="A88" s="54" t="s">
        <v>68</v>
      </c>
      <c r="B88" s="110" t="s">
        <v>1448</v>
      </c>
      <c r="C88" s="11" t="s">
        <v>1449</v>
      </c>
      <c r="D88" s="11">
        <v>473</v>
      </c>
      <c r="E88" s="11">
        <v>467</v>
      </c>
      <c r="F88" s="11">
        <v>740</v>
      </c>
      <c r="G88" s="11">
        <v>1099</v>
      </c>
      <c r="H88" s="11">
        <v>1327</v>
      </c>
      <c r="I88" s="11">
        <v>1410</v>
      </c>
      <c r="J88" s="11">
        <v>656</v>
      </c>
      <c r="K88" s="117">
        <v>505</v>
      </c>
      <c r="L88" s="117">
        <v>605</v>
      </c>
      <c r="M88" s="117">
        <v>938</v>
      </c>
      <c r="N88" s="117">
        <v>1030</v>
      </c>
      <c r="O88" s="117">
        <v>988</v>
      </c>
      <c r="P88" s="117">
        <v>906</v>
      </c>
      <c r="Q88" s="117">
        <v>809</v>
      </c>
      <c r="R88" s="117">
        <v>699</v>
      </c>
      <c r="S88" s="11">
        <v>502</v>
      </c>
      <c r="T88" s="118">
        <v>402</v>
      </c>
      <c r="U88" s="118">
        <v>312</v>
      </c>
      <c r="V88" s="19">
        <v>214</v>
      </c>
    </row>
    <row r="89" spans="1:22" ht="51">
      <c r="A89" s="163" t="s">
        <v>1834</v>
      </c>
      <c r="B89" s="69"/>
      <c r="C89" s="14"/>
      <c r="D89" s="14"/>
      <c r="E89" s="14"/>
      <c r="F89" s="14"/>
      <c r="G89" s="14"/>
      <c r="H89" s="14"/>
      <c r="I89" s="16"/>
      <c r="J89" s="14"/>
      <c r="K89" s="119"/>
      <c r="L89" s="119"/>
      <c r="M89" s="119"/>
      <c r="N89" s="119"/>
      <c r="O89" s="16"/>
      <c r="P89" s="16"/>
      <c r="Q89" s="16"/>
      <c r="R89" s="16"/>
      <c r="S89" s="16"/>
      <c r="T89" s="69"/>
      <c r="U89" s="69"/>
      <c r="V89" s="204"/>
    </row>
    <row r="90" spans="1:22" ht="12.75">
      <c r="A90" s="163" t="s">
        <v>141</v>
      </c>
      <c r="B90" s="69"/>
      <c r="C90" s="14"/>
      <c r="D90" s="14"/>
      <c r="E90" s="14"/>
      <c r="F90" s="14"/>
      <c r="G90" s="14"/>
      <c r="H90" s="14"/>
      <c r="I90" s="16"/>
      <c r="J90" s="14"/>
      <c r="K90" s="119"/>
      <c r="L90" s="119"/>
      <c r="M90" s="119"/>
      <c r="N90" s="119"/>
      <c r="O90" s="16"/>
      <c r="P90" s="16"/>
      <c r="Q90" s="16"/>
      <c r="R90" s="16"/>
      <c r="S90" s="16"/>
      <c r="T90" s="69"/>
      <c r="U90" s="69"/>
      <c r="V90" s="204"/>
    </row>
    <row r="91" spans="1:22" ht="12.75">
      <c r="A91" s="54" t="s">
        <v>1835</v>
      </c>
      <c r="B91" s="69">
        <v>194</v>
      </c>
      <c r="C91" s="14">
        <v>196.9</v>
      </c>
      <c r="D91" s="14">
        <v>201.8</v>
      </c>
      <c r="E91" s="14">
        <v>205.2</v>
      </c>
      <c r="F91" s="14">
        <v>206.1</v>
      </c>
      <c r="G91" s="14">
        <v>213.4</v>
      </c>
      <c r="H91" s="14">
        <v>219.1</v>
      </c>
      <c r="I91" s="14">
        <v>225.5</v>
      </c>
      <c r="J91" s="14">
        <v>227.8</v>
      </c>
      <c r="K91" s="14">
        <v>232.3</v>
      </c>
      <c r="L91" s="14">
        <v>234.5</v>
      </c>
      <c r="M91" s="14">
        <v>237</v>
      </c>
      <c r="N91" s="14">
        <v>239.1</v>
      </c>
      <c r="O91" s="14">
        <v>248.6</v>
      </c>
      <c r="P91" s="14">
        <v>250.1</v>
      </c>
      <c r="Q91" s="14">
        <v>254.6</v>
      </c>
      <c r="R91" s="14">
        <v>259.2</v>
      </c>
      <c r="S91" s="14">
        <v>262.5</v>
      </c>
      <c r="T91" s="69">
        <v>269.9</v>
      </c>
      <c r="U91" s="69">
        <v>278.9</v>
      </c>
      <c r="V91" s="19">
        <v>282.3</v>
      </c>
    </row>
    <row r="92" spans="1:22" ht="12.75">
      <c r="A92" s="54" t="s">
        <v>230</v>
      </c>
      <c r="B92" s="69">
        <v>15.4</v>
      </c>
      <c r="C92" s="14">
        <v>16.1</v>
      </c>
      <c r="D92" s="14">
        <v>18.9</v>
      </c>
      <c r="E92" s="14">
        <v>20.3</v>
      </c>
      <c r="F92" s="14">
        <v>22.2</v>
      </c>
      <c r="G92" s="14">
        <v>23.9</v>
      </c>
      <c r="H92" s="14">
        <v>25.2</v>
      </c>
      <c r="I92" s="14">
        <v>26.9</v>
      </c>
      <c r="J92" s="14">
        <v>29.2</v>
      </c>
      <c r="K92" s="14">
        <v>31.3</v>
      </c>
      <c r="L92" s="14">
        <v>32.2</v>
      </c>
      <c r="M92" s="14">
        <v>32.1</v>
      </c>
      <c r="N92" s="14">
        <v>32.9</v>
      </c>
      <c r="O92" s="14">
        <v>34.4</v>
      </c>
      <c r="P92" s="14">
        <v>34.3</v>
      </c>
      <c r="Q92" s="14">
        <v>34.9</v>
      </c>
      <c r="R92" s="14">
        <v>35.8</v>
      </c>
      <c r="S92" s="14">
        <v>36.2</v>
      </c>
      <c r="T92" s="69">
        <v>35.8</v>
      </c>
      <c r="U92" s="69">
        <v>33.6</v>
      </c>
      <c r="V92" s="19">
        <v>32.5</v>
      </c>
    </row>
    <row r="93" spans="1:22" ht="12.75">
      <c r="A93" s="54" t="s">
        <v>231</v>
      </c>
      <c r="B93" s="69">
        <v>23.5</v>
      </c>
      <c r="C93" s="14">
        <v>22.5</v>
      </c>
      <c r="D93" s="14">
        <v>33.2</v>
      </c>
      <c r="E93" s="14">
        <v>38.7</v>
      </c>
      <c r="F93" s="14">
        <v>39.2</v>
      </c>
      <c r="G93" s="14">
        <v>37.3</v>
      </c>
      <c r="H93" s="14">
        <v>31.1</v>
      </c>
      <c r="I93" s="14">
        <v>30</v>
      </c>
      <c r="J93" s="14">
        <v>29.8</v>
      </c>
      <c r="K93" s="14">
        <v>36.9</v>
      </c>
      <c r="L93" s="14">
        <v>39.7</v>
      </c>
      <c r="M93" s="14">
        <v>45</v>
      </c>
      <c r="N93" s="14">
        <v>46.9</v>
      </c>
      <c r="O93" s="14">
        <v>45.7</v>
      </c>
      <c r="P93" s="14">
        <v>43.2</v>
      </c>
      <c r="Q93" s="14">
        <v>41</v>
      </c>
      <c r="R93" s="14">
        <v>38.7</v>
      </c>
      <c r="S93" s="14">
        <v>38.3</v>
      </c>
      <c r="T93" s="69">
        <v>35.9</v>
      </c>
      <c r="U93" s="69">
        <v>35.6</v>
      </c>
      <c r="V93" s="19">
        <v>32.3</v>
      </c>
    </row>
    <row r="94" spans="1:22" ht="12.75">
      <c r="A94" s="54" t="s">
        <v>232</v>
      </c>
      <c r="B94" s="69">
        <v>513.1</v>
      </c>
      <c r="C94" s="14">
        <v>536.2</v>
      </c>
      <c r="D94" s="14">
        <v>525.4</v>
      </c>
      <c r="E94" s="14">
        <v>517</v>
      </c>
      <c r="F94" s="14">
        <v>506.6</v>
      </c>
      <c r="G94" s="14">
        <v>505.4</v>
      </c>
      <c r="H94" s="14">
        <v>484.9</v>
      </c>
      <c r="I94" s="14">
        <v>490.7</v>
      </c>
      <c r="J94" s="14">
        <v>508.6</v>
      </c>
      <c r="K94" s="14">
        <v>496.2</v>
      </c>
      <c r="L94" s="14">
        <v>484.5</v>
      </c>
      <c r="M94" s="14">
        <v>471.9</v>
      </c>
      <c r="N94" s="14">
        <v>477.2</v>
      </c>
      <c r="O94" s="14">
        <v>500.5</v>
      </c>
      <c r="P94" s="14">
        <v>499</v>
      </c>
      <c r="Q94" s="14">
        <v>509.9</v>
      </c>
      <c r="R94" s="14">
        <v>510.8</v>
      </c>
      <c r="S94" s="14">
        <v>491.3</v>
      </c>
      <c r="T94" s="69">
        <v>495.7</v>
      </c>
      <c r="U94" s="456" t="s">
        <v>834</v>
      </c>
      <c r="V94" s="19">
        <v>332.6</v>
      </c>
    </row>
    <row r="95" spans="1:22" ht="12.75">
      <c r="A95" s="54" t="s">
        <v>233</v>
      </c>
      <c r="B95" s="69">
        <v>121.7</v>
      </c>
      <c r="C95" s="14">
        <v>153.8</v>
      </c>
      <c r="D95" s="14">
        <v>170.3</v>
      </c>
      <c r="E95" s="14">
        <v>199.3</v>
      </c>
      <c r="F95" s="14">
        <v>239.9</v>
      </c>
      <c r="G95" s="14">
        <v>285.7</v>
      </c>
      <c r="H95" s="14">
        <v>303.3</v>
      </c>
      <c r="I95" s="14">
        <v>335.5</v>
      </c>
      <c r="J95" s="14">
        <v>396.7</v>
      </c>
      <c r="K95" s="14">
        <v>399.8</v>
      </c>
      <c r="L95" s="14">
        <v>413.3</v>
      </c>
      <c r="M95" s="14">
        <v>457.5</v>
      </c>
      <c r="N95" s="14">
        <v>479.2</v>
      </c>
      <c r="O95" s="14">
        <v>523.1</v>
      </c>
      <c r="P95" s="14">
        <v>531.6</v>
      </c>
      <c r="Q95" s="14">
        <v>552.6</v>
      </c>
      <c r="R95" s="14">
        <v>540.8</v>
      </c>
      <c r="S95" s="14">
        <v>530.5</v>
      </c>
      <c r="T95" s="69">
        <v>528.8</v>
      </c>
      <c r="U95" s="69">
        <v>555.1</v>
      </c>
      <c r="V95" s="19">
        <v>556.5</v>
      </c>
    </row>
    <row r="96" spans="1:22" ht="12.75">
      <c r="A96" s="54" t="s">
        <v>234</v>
      </c>
      <c r="B96" s="69">
        <v>38.4</v>
      </c>
      <c r="C96" s="14">
        <v>36.6</v>
      </c>
      <c r="D96" s="14">
        <v>38.7</v>
      </c>
      <c r="E96" s="14">
        <v>39.2</v>
      </c>
      <c r="F96" s="14">
        <v>40.8</v>
      </c>
      <c r="G96" s="14">
        <v>43.9</v>
      </c>
      <c r="H96" s="14">
        <v>46</v>
      </c>
      <c r="I96" s="14">
        <v>47.3</v>
      </c>
      <c r="J96" s="14">
        <v>51.4</v>
      </c>
      <c r="K96" s="14">
        <v>49.8</v>
      </c>
      <c r="L96" s="14">
        <v>48.2</v>
      </c>
      <c r="M96" s="14">
        <v>52.2</v>
      </c>
      <c r="N96" s="14">
        <v>53.2</v>
      </c>
      <c r="O96" s="14">
        <v>54.3</v>
      </c>
      <c r="P96" s="14">
        <v>52.3</v>
      </c>
      <c r="Q96" s="14">
        <v>56.1</v>
      </c>
      <c r="R96" s="14">
        <v>65.9</v>
      </c>
      <c r="S96" s="14">
        <v>68.6</v>
      </c>
      <c r="T96" s="69">
        <v>69.7</v>
      </c>
      <c r="U96" s="69">
        <v>70.7</v>
      </c>
      <c r="V96" s="19">
        <v>77.8</v>
      </c>
    </row>
    <row r="97" spans="1:22" ht="28.5" customHeight="1">
      <c r="A97" s="54" t="s">
        <v>235</v>
      </c>
      <c r="B97" s="69">
        <v>1258.4</v>
      </c>
      <c r="C97" s="14">
        <v>1262.8</v>
      </c>
      <c r="D97" s="14">
        <v>1288.6</v>
      </c>
      <c r="E97" s="14">
        <v>1393.7</v>
      </c>
      <c r="F97" s="14">
        <v>1443.9</v>
      </c>
      <c r="G97" s="14">
        <v>1541</v>
      </c>
      <c r="H97" s="14">
        <v>1573</v>
      </c>
      <c r="I97" s="16">
        <v>1669.5</v>
      </c>
      <c r="J97" s="14">
        <v>2104.5</v>
      </c>
      <c r="K97" s="119">
        <v>2085.1</v>
      </c>
      <c r="L97" s="119">
        <v>2180.7</v>
      </c>
      <c r="M97" s="119">
        <v>2385.8</v>
      </c>
      <c r="N97" s="119">
        <v>2512.1</v>
      </c>
      <c r="O97" s="16">
        <v>2467.9</v>
      </c>
      <c r="P97" s="16">
        <v>2470.7</v>
      </c>
      <c r="Q97" s="16">
        <v>2519</v>
      </c>
      <c r="R97" s="16">
        <v>2650.7</v>
      </c>
      <c r="S97" s="16">
        <v>2735.8</v>
      </c>
      <c r="T97" s="69">
        <v>2881.3</v>
      </c>
      <c r="U97" s="69">
        <v>2888.8</v>
      </c>
      <c r="V97" s="19">
        <v>2815.7</v>
      </c>
    </row>
    <row r="98" spans="1:22" ht="64.5" customHeight="1">
      <c r="A98" s="163" t="s">
        <v>236</v>
      </c>
      <c r="B98" s="69">
        <v>39647.9</v>
      </c>
      <c r="C98" s="14">
        <v>35025.5</v>
      </c>
      <c r="D98" s="14">
        <v>37349.3</v>
      </c>
      <c r="E98" s="14">
        <v>35880.1</v>
      </c>
      <c r="F98" s="14">
        <v>37986.5</v>
      </c>
      <c r="G98" s="14">
        <v>35154.5</v>
      </c>
      <c r="H98" s="14">
        <v>36425.2</v>
      </c>
      <c r="I98" s="16">
        <v>36704.2</v>
      </c>
      <c r="J98" s="119">
        <v>37582</v>
      </c>
      <c r="K98" s="119">
        <v>38225.7</v>
      </c>
      <c r="L98" s="119">
        <v>36983</v>
      </c>
      <c r="M98" s="119">
        <v>37934.4</v>
      </c>
      <c r="N98" s="119">
        <v>37118.6</v>
      </c>
      <c r="O98" s="119">
        <v>36471.8</v>
      </c>
      <c r="P98" s="16">
        <v>36837.3</v>
      </c>
      <c r="Q98" s="16">
        <v>37388.5</v>
      </c>
      <c r="R98" s="16">
        <v>38140.5</v>
      </c>
      <c r="S98" s="16">
        <v>38293.8</v>
      </c>
      <c r="T98" s="69">
        <v>41302</v>
      </c>
      <c r="U98" s="69">
        <v>40903.5</v>
      </c>
      <c r="V98" s="19">
        <v>42055.8</v>
      </c>
    </row>
    <row r="99" spans="1:22" ht="15" customHeight="1">
      <c r="A99" s="163" t="s">
        <v>141</v>
      </c>
      <c r="B99" s="69"/>
      <c r="C99" s="14"/>
      <c r="D99" s="14"/>
      <c r="E99" s="14"/>
      <c r="F99" s="14"/>
      <c r="G99" s="14"/>
      <c r="H99" s="14"/>
      <c r="I99" s="16"/>
      <c r="J99" s="14"/>
      <c r="K99" s="119"/>
      <c r="L99" s="119"/>
      <c r="M99" s="119"/>
      <c r="N99" s="119"/>
      <c r="O99" s="16"/>
      <c r="P99" s="16"/>
      <c r="Q99" s="16"/>
      <c r="R99" s="16"/>
      <c r="S99" s="16"/>
      <c r="T99" s="69"/>
      <c r="U99" s="69"/>
      <c r="V99" s="19"/>
    </row>
    <row r="100" spans="1:22" ht="29.25" customHeight="1">
      <c r="A100" s="452" t="s">
        <v>335</v>
      </c>
      <c r="B100" s="14">
        <v>39647.9</v>
      </c>
      <c r="C100" s="14">
        <v>35025.5</v>
      </c>
      <c r="D100" s="14">
        <v>37349.3</v>
      </c>
      <c r="E100" s="14">
        <v>35880.1</v>
      </c>
      <c r="F100" s="14">
        <v>37986.5</v>
      </c>
      <c r="G100" s="14">
        <v>35154.5</v>
      </c>
      <c r="H100" s="14">
        <v>36425.2</v>
      </c>
      <c r="I100" s="14">
        <v>36704.2</v>
      </c>
      <c r="J100" s="14">
        <v>2809.3</v>
      </c>
      <c r="K100" s="14">
        <v>2689.4</v>
      </c>
      <c r="L100" s="14">
        <v>2578</v>
      </c>
      <c r="M100" s="14">
        <v>2314.8</v>
      </c>
      <c r="N100" s="14">
        <v>1970.2</v>
      </c>
      <c r="O100" s="14">
        <v>2012.6</v>
      </c>
      <c r="P100" s="14">
        <v>1905.1</v>
      </c>
      <c r="Q100" s="14">
        <v>1897</v>
      </c>
      <c r="R100" s="14">
        <v>1973.7</v>
      </c>
      <c r="S100" s="14">
        <v>1937.1</v>
      </c>
      <c r="T100" s="14">
        <v>1833.8</v>
      </c>
      <c r="U100" s="14">
        <v>1765.4</v>
      </c>
      <c r="V100" s="19">
        <v>1790.9</v>
      </c>
    </row>
    <row r="101" spans="1:22" ht="15" customHeight="1">
      <c r="A101" s="452" t="s">
        <v>334</v>
      </c>
      <c r="B101" s="14">
        <v>38.3</v>
      </c>
      <c r="C101" s="14">
        <v>44.3</v>
      </c>
      <c r="D101" s="14">
        <v>45.6</v>
      </c>
      <c r="E101" s="14">
        <v>49.6</v>
      </c>
      <c r="F101" s="14">
        <v>51.1</v>
      </c>
      <c r="G101" s="14">
        <v>53</v>
      </c>
      <c r="H101" s="14">
        <v>54.7</v>
      </c>
      <c r="I101" s="14">
        <v>59.4</v>
      </c>
      <c r="J101" s="14">
        <v>59.4</v>
      </c>
      <c r="K101" s="14">
        <v>59.7</v>
      </c>
      <c r="L101" s="14">
        <v>59.5</v>
      </c>
      <c r="M101" s="14">
        <v>64.1</v>
      </c>
      <c r="N101" s="14">
        <v>65.8</v>
      </c>
      <c r="O101" s="14">
        <v>72.6</v>
      </c>
      <c r="P101" s="14">
        <v>73.1</v>
      </c>
      <c r="Q101" s="14">
        <v>75.2</v>
      </c>
      <c r="R101" s="14">
        <v>80.2</v>
      </c>
      <c r="S101" s="14">
        <v>86.6</v>
      </c>
      <c r="T101" s="14">
        <v>92.1</v>
      </c>
      <c r="U101" s="14">
        <v>96.2</v>
      </c>
      <c r="V101" s="19">
        <v>101.2</v>
      </c>
    </row>
    <row r="102" spans="1:22" ht="42.75" customHeight="1">
      <c r="A102" s="452" t="s">
        <v>1046</v>
      </c>
      <c r="B102" s="14">
        <v>156.1</v>
      </c>
      <c r="C102" s="14">
        <v>185.1</v>
      </c>
      <c r="D102" s="14">
        <v>211.3</v>
      </c>
      <c r="E102" s="14">
        <v>225.4</v>
      </c>
      <c r="F102" s="14">
        <v>243</v>
      </c>
      <c r="G102" s="14">
        <v>251.3</v>
      </c>
      <c r="H102" s="14">
        <v>256.9</v>
      </c>
      <c r="I102" s="14">
        <v>269.8</v>
      </c>
      <c r="J102" s="14">
        <v>293</v>
      </c>
      <c r="K102" s="14">
        <v>316.4</v>
      </c>
      <c r="L102" s="14">
        <v>322.5</v>
      </c>
      <c r="M102" s="14">
        <v>466.2</v>
      </c>
      <c r="N102" s="14">
        <v>370.9</v>
      </c>
      <c r="O102" s="14">
        <v>379</v>
      </c>
      <c r="P102" s="14">
        <v>382.1</v>
      </c>
      <c r="Q102" s="14">
        <v>417.7</v>
      </c>
      <c r="R102" s="14">
        <v>424.5</v>
      </c>
      <c r="S102" s="14">
        <v>416.1</v>
      </c>
      <c r="T102" s="14">
        <v>393.8</v>
      </c>
      <c r="U102" s="14">
        <v>389.9</v>
      </c>
      <c r="V102" s="19">
        <v>365.3</v>
      </c>
    </row>
    <row r="103" spans="1:22" ht="40.5" customHeight="1">
      <c r="A103" s="452" t="s">
        <v>336</v>
      </c>
      <c r="B103" s="14">
        <v>201.3</v>
      </c>
      <c r="C103" s="14">
        <v>229.6</v>
      </c>
      <c r="D103" s="14">
        <v>260.7</v>
      </c>
      <c r="E103" s="14">
        <v>293.3</v>
      </c>
      <c r="F103" s="14">
        <v>306.5</v>
      </c>
      <c r="G103" s="14">
        <v>322</v>
      </c>
      <c r="H103" s="14">
        <v>341.7</v>
      </c>
      <c r="I103" s="14">
        <v>372.9</v>
      </c>
      <c r="J103" s="14">
        <v>372.9</v>
      </c>
      <c r="K103" s="14">
        <v>392.4</v>
      </c>
      <c r="L103" s="14">
        <v>382.7</v>
      </c>
      <c r="M103" s="14">
        <v>541.3</v>
      </c>
      <c r="N103" s="14">
        <v>400</v>
      </c>
      <c r="O103" s="14">
        <v>405.1</v>
      </c>
      <c r="P103" s="14">
        <v>385.3</v>
      </c>
      <c r="Q103" s="14">
        <v>393</v>
      </c>
      <c r="R103" s="14">
        <v>388</v>
      </c>
      <c r="S103" s="14">
        <v>379.2</v>
      </c>
      <c r="T103" s="14">
        <v>364.4</v>
      </c>
      <c r="U103" s="14">
        <v>357.3</v>
      </c>
      <c r="V103" s="19">
        <v>374.9</v>
      </c>
    </row>
    <row r="104" spans="1:22" ht="17.25" customHeight="1">
      <c r="A104" s="453" t="s">
        <v>1048</v>
      </c>
      <c r="B104" s="14">
        <v>2128.9</v>
      </c>
      <c r="C104" s="14">
        <v>2274.5</v>
      </c>
      <c r="D104" s="14">
        <v>2391.5</v>
      </c>
      <c r="E104" s="14">
        <v>2447.2</v>
      </c>
      <c r="F104" s="14">
        <v>2581.7</v>
      </c>
      <c r="G104" s="14">
        <v>2663.2</v>
      </c>
      <c r="H104" s="14">
        <v>2664</v>
      </c>
      <c r="I104" s="14">
        <v>2788.4</v>
      </c>
      <c r="J104" s="14">
        <v>759.3</v>
      </c>
      <c r="K104" s="14">
        <v>713.9</v>
      </c>
      <c r="L104" s="14">
        <v>697.9</v>
      </c>
      <c r="M104" s="14">
        <v>780.3</v>
      </c>
      <c r="N104" s="14">
        <v>740</v>
      </c>
      <c r="O104" s="14">
        <v>772.9</v>
      </c>
      <c r="P104" s="14">
        <v>779.8</v>
      </c>
      <c r="Q104" s="14">
        <v>802.5</v>
      </c>
      <c r="R104" s="14">
        <v>843.4</v>
      </c>
      <c r="S104" s="14">
        <v>904.3</v>
      </c>
      <c r="T104" s="14">
        <v>914.8</v>
      </c>
      <c r="U104" s="14">
        <v>928.5</v>
      </c>
      <c r="V104" s="19">
        <v>943.9</v>
      </c>
    </row>
    <row r="105" spans="1:22" ht="27.75" customHeight="1">
      <c r="A105" s="54" t="s">
        <v>560</v>
      </c>
      <c r="B105" s="69"/>
      <c r="C105" s="14"/>
      <c r="D105" s="14"/>
      <c r="E105" s="14"/>
      <c r="F105" s="14"/>
      <c r="G105" s="14"/>
      <c r="H105" s="14"/>
      <c r="I105" s="16"/>
      <c r="J105" s="14">
        <v>1198.3</v>
      </c>
      <c r="K105" s="14">
        <v>1221</v>
      </c>
      <c r="L105" s="14">
        <v>1200.3</v>
      </c>
      <c r="M105" s="14">
        <v>1265.1</v>
      </c>
      <c r="N105" s="14">
        <v>1169.8</v>
      </c>
      <c r="O105" s="14">
        <v>1198.2</v>
      </c>
      <c r="P105" s="14">
        <v>1196.1</v>
      </c>
      <c r="Q105" s="14">
        <v>1175.5</v>
      </c>
      <c r="R105" s="14">
        <v>1201.3</v>
      </c>
      <c r="S105" s="14">
        <v>1210.5</v>
      </c>
      <c r="T105" s="14">
        <v>1220.3</v>
      </c>
      <c r="U105" s="14">
        <v>1259.4</v>
      </c>
      <c r="V105" s="19">
        <f>ROUND(1291328/1000,1)</f>
        <v>1291.3</v>
      </c>
    </row>
    <row r="106" spans="1:22" ht="33" customHeight="1">
      <c r="A106" s="54" t="s">
        <v>1049</v>
      </c>
      <c r="B106" s="69"/>
      <c r="C106" s="14"/>
      <c r="D106" s="14"/>
      <c r="E106" s="14"/>
      <c r="F106" s="14"/>
      <c r="G106" s="14"/>
      <c r="H106" s="14"/>
      <c r="I106" s="16"/>
      <c r="J106" s="14">
        <v>1048.2</v>
      </c>
      <c r="K106" s="14">
        <v>1076.9</v>
      </c>
      <c r="L106" s="14">
        <v>1076.2</v>
      </c>
      <c r="M106" s="14">
        <v>1089.9</v>
      </c>
      <c r="N106" s="14">
        <v>988.6</v>
      </c>
      <c r="O106" s="14">
        <v>1033</v>
      </c>
      <c r="P106" s="14">
        <v>1029.2</v>
      </c>
      <c r="Q106" s="14">
        <v>1007.6</v>
      </c>
      <c r="R106" s="14">
        <v>1056.8</v>
      </c>
      <c r="S106" s="14">
        <v>1049.5</v>
      </c>
      <c r="T106" s="14">
        <v>1097.9</v>
      </c>
      <c r="U106" s="14">
        <v>1159.8</v>
      </c>
      <c r="V106" s="19">
        <f>ROUND(1201886/1000,1)</f>
        <v>1201.9</v>
      </c>
    </row>
    <row r="107" spans="1:22" ht="15" customHeight="1">
      <c r="A107" s="453" t="s">
        <v>1050</v>
      </c>
      <c r="B107" s="14">
        <v>69.2</v>
      </c>
      <c r="C107" s="14">
        <v>92.6</v>
      </c>
      <c r="D107" s="14">
        <v>115.4</v>
      </c>
      <c r="E107" s="14">
        <v>125.4</v>
      </c>
      <c r="F107" s="14">
        <v>138</v>
      </c>
      <c r="G107" s="14">
        <v>149.2</v>
      </c>
      <c r="H107" s="14">
        <v>154.1</v>
      </c>
      <c r="I107" s="14">
        <v>163</v>
      </c>
      <c r="J107" s="14">
        <v>171.9</v>
      </c>
      <c r="K107" s="14">
        <v>174.4</v>
      </c>
      <c r="L107" s="14">
        <v>170.9</v>
      </c>
      <c r="M107" s="14">
        <v>214.6</v>
      </c>
      <c r="N107" s="14">
        <v>188.4</v>
      </c>
      <c r="O107" s="14">
        <v>189</v>
      </c>
      <c r="P107" s="14">
        <v>189.7</v>
      </c>
      <c r="Q107" s="14">
        <v>192.2</v>
      </c>
      <c r="R107" s="14">
        <v>199.5</v>
      </c>
      <c r="S107" s="14">
        <v>197.4</v>
      </c>
      <c r="T107" s="14">
        <v>193.3</v>
      </c>
      <c r="U107" s="14">
        <v>184.6</v>
      </c>
      <c r="V107" s="19">
        <v>199.4</v>
      </c>
    </row>
    <row r="108" spans="1:22" ht="15" customHeight="1">
      <c r="A108" s="453" t="s">
        <v>1051</v>
      </c>
      <c r="B108" s="14">
        <v>27724.6</v>
      </c>
      <c r="C108" s="14">
        <v>22399.3</v>
      </c>
      <c r="D108" s="14">
        <v>24035.2</v>
      </c>
      <c r="E108" s="14">
        <v>21681.5</v>
      </c>
      <c r="F108" s="14">
        <v>22929</v>
      </c>
      <c r="G108" s="14">
        <v>20498.2</v>
      </c>
      <c r="H108" s="14">
        <v>22228.3</v>
      </c>
      <c r="I108" s="14">
        <v>21957.2</v>
      </c>
      <c r="J108" s="14">
        <v>22293.2</v>
      </c>
      <c r="K108" s="14">
        <v>22952.2</v>
      </c>
      <c r="L108" s="14">
        <v>21859.2</v>
      </c>
      <c r="M108" s="14">
        <v>21692.8</v>
      </c>
      <c r="N108" s="14">
        <v>22180.7</v>
      </c>
      <c r="O108" s="14">
        <v>21347.2</v>
      </c>
      <c r="P108" s="14">
        <v>21780.3</v>
      </c>
      <c r="Q108" s="14">
        <v>22237.9</v>
      </c>
      <c r="R108" s="14">
        <v>22637.3</v>
      </c>
      <c r="S108" s="14">
        <v>22731.1</v>
      </c>
      <c r="T108" s="14">
        <v>25847.3</v>
      </c>
      <c r="U108" s="14">
        <v>25507.7</v>
      </c>
      <c r="V108" s="19">
        <v>26459.9</v>
      </c>
    </row>
    <row r="109" spans="1:22" ht="15" customHeight="1">
      <c r="A109" s="453" t="s">
        <v>602</v>
      </c>
      <c r="B109" s="14">
        <v>1372.9</v>
      </c>
      <c r="C109" s="14">
        <v>1561.2</v>
      </c>
      <c r="D109" s="14">
        <v>1671.9</v>
      </c>
      <c r="E109" s="14">
        <v>1645.1</v>
      </c>
      <c r="F109" s="14">
        <v>1844.7</v>
      </c>
      <c r="G109" s="14">
        <v>1849.5</v>
      </c>
      <c r="H109" s="14">
        <v>1680</v>
      </c>
      <c r="I109" s="14">
        <v>1713.9</v>
      </c>
      <c r="J109" s="14">
        <v>1765.7</v>
      </c>
      <c r="K109" s="14">
        <v>1709.2</v>
      </c>
      <c r="L109" s="14">
        <v>1703.3</v>
      </c>
      <c r="M109" s="14">
        <v>2003.1</v>
      </c>
      <c r="N109" s="14">
        <v>1872.5</v>
      </c>
      <c r="O109" s="14">
        <v>1807.2</v>
      </c>
      <c r="P109" s="14">
        <v>1822</v>
      </c>
      <c r="Q109" s="14">
        <v>1807.6</v>
      </c>
      <c r="R109" s="14">
        <v>1791.5</v>
      </c>
      <c r="S109" s="14">
        <v>1823.1</v>
      </c>
      <c r="T109" s="14">
        <v>1821.8</v>
      </c>
      <c r="U109" s="14">
        <v>1807.5</v>
      </c>
      <c r="V109" s="28">
        <v>1794</v>
      </c>
    </row>
    <row r="110" spans="1:22" ht="15" customHeight="1">
      <c r="A110" s="14" t="s">
        <v>603</v>
      </c>
      <c r="B110" s="14">
        <v>1633.5</v>
      </c>
      <c r="C110" s="14">
        <v>1687</v>
      </c>
      <c r="D110" s="14">
        <v>1880.7</v>
      </c>
      <c r="E110" s="14">
        <v>2173.6</v>
      </c>
      <c r="F110" s="14">
        <v>2320.9</v>
      </c>
      <c r="G110" s="14">
        <v>2189.8</v>
      </c>
      <c r="H110" s="14">
        <v>2044.1</v>
      </c>
      <c r="I110" s="14">
        <v>1953.1</v>
      </c>
      <c r="J110" s="14">
        <v>1862.6</v>
      </c>
      <c r="K110" s="14">
        <v>1889.6</v>
      </c>
      <c r="L110" s="14">
        <v>1898.7</v>
      </c>
      <c r="M110" s="14">
        <v>1899.6</v>
      </c>
      <c r="N110" s="14">
        <v>1873.7</v>
      </c>
      <c r="O110" s="14">
        <v>1946.7</v>
      </c>
      <c r="P110" s="14">
        <v>1960.5</v>
      </c>
      <c r="Q110" s="14">
        <v>2014.5</v>
      </c>
      <c r="R110" s="14">
        <v>2024.9</v>
      </c>
      <c r="S110" s="14">
        <v>1988.1</v>
      </c>
      <c r="T110" s="14">
        <v>1961.5</v>
      </c>
      <c r="U110" s="14">
        <v>1980.5</v>
      </c>
      <c r="V110" s="19">
        <v>1966.8</v>
      </c>
    </row>
    <row r="111" spans="1:22" ht="26.25" customHeight="1">
      <c r="A111" s="452" t="s">
        <v>1837</v>
      </c>
      <c r="B111" s="14">
        <v>308.6</v>
      </c>
      <c r="C111" s="14">
        <v>376.8</v>
      </c>
      <c r="D111" s="14">
        <v>440</v>
      </c>
      <c r="E111" s="14">
        <v>501.7</v>
      </c>
      <c r="F111" s="14">
        <v>547.4</v>
      </c>
      <c r="G111" s="14">
        <v>611</v>
      </c>
      <c r="H111" s="14">
        <v>639.3</v>
      </c>
      <c r="I111" s="14">
        <v>719.5</v>
      </c>
      <c r="J111" s="14">
        <v>747.1</v>
      </c>
      <c r="K111" s="14">
        <v>759.1</v>
      </c>
      <c r="L111" s="14">
        <v>741.3</v>
      </c>
      <c r="M111" s="14">
        <v>1037.9</v>
      </c>
      <c r="N111" s="14">
        <v>850.5</v>
      </c>
      <c r="O111" s="14">
        <v>849.7</v>
      </c>
      <c r="P111" s="14">
        <v>823.7</v>
      </c>
      <c r="Q111" s="14">
        <v>816.6</v>
      </c>
      <c r="R111" s="14">
        <v>831.3</v>
      </c>
      <c r="S111" s="14">
        <v>833.9</v>
      </c>
      <c r="T111" s="14">
        <v>842.6</v>
      </c>
      <c r="U111" s="14">
        <v>825.7</v>
      </c>
      <c r="V111" s="19">
        <v>864.1</v>
      </c>
    </row>
    <row r="112" spans="1:22" ht="15" customHeight="1">
      <c r="A112" s="452" t="s">
        <v>1838</v>
      </c>
      <c r="B112" s="14">
        <v>273.2</v>
      </c>
      <c r="C112" s="14">
        <v>326.2</v>
      </c>
      <c r="D112" s="14">
        <v>361.5</v>
      </c>
      <c r="E112" s="14">
        <v>413.6</v>
      </c>
      <c r="F112" s="14">
        <v>448</v>
      </c>
      <c r="G112" s="14">
        <v>474.2</v>
      </c>
      <c r="H112" s="14">
        <v>487.1</v>
      </c>
      <c r="I112" s="14">
        <v>523.4</v>
      </c>
      <c r="J112" s="14">
        <v>533.8</v>
      </c>
      <c r="K112" s="14">
        <v>539.1</v>
      </c>
      <c r="L112" s="14">
        <v>532.6</v>
      </c>
      <c r="M112" s="14">
        <v>586.4</v>
      </c>
      <c r="N112" s="14">
        <v>583.9</v>
      </c>
      <c r="O112" s="14">
        <v>617.2</v>
      </c>
      <c r="P112" s="14">
        <v>627.7</v>
      </c>
      <c r="Q112" s="14">
        <v>647.4</v>
      </c>
      <c r="R112" s="14">
        <v>652.4</v>
      </c>
      <c r="S112" s="14">
        <v>655.8</v>
      </c>
      <c r="T112" s="14">
        <v>660.1</v>
      </c>
      <c r="U112" s="14">
        <v>674.8</v>
      </c>
      <c r="V112" s="19">
        <v>700.9</v>
      </c>
    </row>
    <row r="113" spans="1:22" ht="37.5" customHeight="1">
      <c r="A113" s="452" t="s">
        <v>1052</v>
      </c>
      <c r="B113" s="14">
        <v>105.2</v>
      </c>
      <c r="C113" s="14">
        <v>111.8</v>
      </c>
      <c r="D113" s="14">
        <v>113.6</v>
      </c>
      <c r="E113" s="14">
        <v>121.8</v>
      </c>
      <c r="F113" s="14">
        <v>130.5</v>
      </c>
      <c r="G113" s="14">
        <v>140</v>
      </c>
      <c r="H113" s="14">
        <v>147.1</v>
      </c>
      <c r="I113" s="14">
        <v>159.5</v>
      </c>
      <c r="J113" s="14">
        <v>171.5</v>
      </c>
      <c r="K113" s="14">
        <v>172.4</v>
      </c>
      <c r="L113" s="14">
        <v>168</v>
      </c>
      <c r="M113" s="14">
        <v>191.5</v>
      </c>
      <c r="N113" s="14">
        <v>187.2</v>
      </c>
      <c r="O113" s="14">
        <v>190.7</v>
      </c>
      <c r="P113" s="14">
        <v>199</v>
      </c>
      <c r="Q113" s="14">
        <v>211.9</v>
      </c>
      <c r="R113" s="14">
        <v>230.3</v>
      </c>
      <c r="S113" s="14">
        <v>253.8</v>
      </c>
      <c r="T113" s="14">
        <v>255.7</v>
      </c>
      <c r="U113" s="14">
        <v>255.5</v>
      </c>
      <c r="V113" s="19">
        <v>264.4</v>
      </c>
    </row>
    <row r="114" spans="1:22" ht="42.75" customHeight="1">
      <c r="A114" s="54" t="s">
        <v>1053</v>
      </c>
      <c r="B114" s="14">
        <v>2292.4</v>
      </c>
      <c r="C114" s="14">
        <v>2245.1</v>
      </c>
      <c r="D114" s="14">
        <v>2190.3</v>
      </c>
      <c r="E114" s="14">
        <v>2216.3</v>
      </c>
      <c r="F114" s="14">
        <v>2312.7</v>
      </c>
      <c r="G114" s="14">
        <v>2332.3</v>
      </c>
      <c r="H114" s="14">
        <v>2337.9</v>
      </c>
      <c r="I114" s="14">
        <v>2385.1</v>
      </c>
      <c r="J114" s="14">
        <v>2395.9</v>
      </c>
      <c r="K114" s="14">
        <v>2390.9</v>
      </c>
      <c r="L114" s="14">
        <v>2321.7</v>
      </c>
      <c r="M114" s="14">
        <v>2306.7</v>
      </c>
      <c r="N114" s="14">
        <v>2215.4</v>
      </c>
      <c r="O114" s="14">
        <v>2192.4</v>
      </c>
      <c r="P114" s="14">
        <v>2220.1</v>
      </c>
      <c r="Q114" s="14">
        <v>2156.6</v>
      </c>
      <c r="R114" s="14">
        <v>2231.5</v>
      </c>
      <c r="S114" s="14">
        <v>2233.4</v>
      </c>
      <c r="T114" s="14">
        <v>2251.8</v>
      </c>
      <c r="U114" s="14">
        <v>2294.9</v>
      </c>
      <c r="V114" s="19">
        <v>2364.6</v>
      </c>
    </row>
    <row r="115" spans="1:21" ht="17.25" customHeight="1">
      <c r="A115" s="479" t="s">
        <v>1450</v>
      </c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</row>
    <row r="116" spans="1:21" ht="17.25" customHeight="1">
      <c r="A116" s="479" t="s">
        <v>1451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</row>
    <row r="117" ht="12.75">
      <c r="A117" s="8" t="s">
        <v>1452</v>
      </c>
    </row>
    <row r="118" spans="1:22" ht="33.75" customHeight="1">
      <c r="A118" s="9" t="s">
        <v>2291</v>
      </c>
      <c r="C118" s="14">
        <v>1112.8</v>
      </c>
      <c r="D118" s="14">
        <v>1142.8</v>
      </c>
      <c r="E118" s="14">
        <v>1123.9</v>
      </c>
      <c r="F118" s="14">
        <v>1346.9</v>
      </c>
      <c r="G118" s="14">
        <v>1170.4</v>
      </c>
      <c r="H118" s="14">
        <v>1142</v>
      </c>
      <c r="I118" s="14">
        <v>1131.4</v>
      </c>
      <c r="J118" s="14">
        <v>1049.7</v>
      </c>
      <c r="K118" s="14">
        <v>1109.1</v>
      </c>
      <c r="L118" s="14">
        <v>1199.8</v>
      </c>
      <c r="M118" s="14">
        <v>1184</v>
      </c>
      <c r="N118" s="14">
        <v>1091.8</v>
      </c>
      <c r="O118" s="14">
        <v>1463</v>
      </c>
      <c r="P118" s="14">
        <v>1799</v>
      </c>
      <c r="Q118" s="14">
        <v>1473.6</v>
      </c>
      <c r="R118" s="14">
        <v>1108.7</v>
      </c>
      <c r="S118" s="14">
        <v>966.3</v>
      </c>
      <c r="T118" s="69">
        <v>934.1</v>
      </c>
      <c r="U118" s="69">
        <v>892.5</v>
      </c>
      <c r="V118" s="14">
        <v>842.1</v>
      </c>
    </row>
    <row r="119" spans="1:22" ht="78" customHeight="1">
      <c r="A119" s="27" t="s">
        <v>794</v>
      </c>
      <c r="B119" s="75">
        <v>212</v>
      </c>
      <c r="C119" s="11">
        <v>285</v>
      </c>
      <c r="D119" s="11">
        <v>345</v>
      </c>
      <c r="E119" s="11">
        <v>399</v>
      </c>
      <c r="F119" s="11">
        <v>454</v>
      </c>
      <c r="G119" s="11">
        <v>514</v>
      </c>
      <c r="H119" s="11">
        <v>564</v>
      </c>
      <c r="I119" s="11">
        <v>597</v>
      </c>
      <c r="J119" s="11">
        <v>592</v>
      </c>
      <c r="K119" s="11">
        <v>675</v>
      </c>
      <c r="L119" s="11">
        <v>658</v>
      </c>
      <c r="M119" s="11">
        <v>642</v>
      </c>
      <c r="N119" s="11">
        <v>624</v>
      </c>
      <c r="O119" s="11">
        <v>593</v>
      </c>
      <c r="P119" s="11">
        <v>573</v>
      </c>
      <c r="Q119" s="11">
        <v>554</v>
      </c>
      <c r="R119" s="11">
        <v>529</v>
      </c>
      <c r="S119" s="11">
        <v>515</v>
      </c>
      <c r="T119" s="75">
        <v>519</v>
      </c>
      <c r="U119" s="11">
        <v>541</v>
      </c>
      <c r="V119" s="11">
        <v>560</v>
      </c>
    </row>
    <row r="120" spans="1:22" ht="40.5" customHeight="1">
      <c r="A120" s="9" t="s">
        <v>724</v>
      </c>
      <c r="C120" s="11">
        <v>742</v>
      </c>
      <c r="D120" s="11">
        <v>788</v>
      </c>
      <c r="E120" s="11">
        <v>848</v>
      </c>
      <c r="F120" s="11">
        <v>871</v>
      </c>
      <c r="G120" s="11">
        <v>904</v>
      </c>
      <c r="H120" s="11">
        <v>926</v>
      </c>
      <c r="I120" s="11">
        <v>943</v>
      </c>
      <c r="J120" s="11">
        <v>975</v>
      </c>
      <c r="K120" s="11">
        <v>1132</v>
      </c>
      <c r="L120" s="11">
        <v>1159</v>
      </c>
      <c r="M120" s="11">
        <v>1207</v>
      </c>
      <c r="N120" s="11">
        <v>1248</v>
      </c>
      <c r="O120" s="11">
        <v>1308</v>
      </c>
      <c r="P120" s="11">
        <v>1390</v>
      </c>
      <c r="Q120" s="11">
        <v>1507</v>
      </c>
      <c r="R120" s="11">
        <v>1542</v>
      </c>
      <c r="S120" s="11">
        <v>1530</v>
      </c>
      <c r="T120" s="110">
        <v>1512</v>
      </c>
      <c r="U120" s="110">
        <v>1475</v>
      </c>
      <c r="V120" s="11">
        <v>1417</v>
      </c>
    </row>
    <row r="121" spans="1:22" ht="19.5" customHeight="1">
      <c r="A121" s="479" t="s">
        <v>2290</v>
      </c>
      <c r="B121" s="490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  <c r="T121" s="490"/>
      <c r="U121" s="490"/>
      <c r="V121" s="485"/>
    </row>
  </sheetData>
  <mergeCells count="18">
    <mergeCell ref="A116:U116"/>
    <mergeCell ref="A1:V1"/>
    <mergeCell ref="A115:U115"/>
    <mergeCell ref="A55:V55"/>
    <mergeCell ref="A56:V56"/>
    <mergeCell ref="A57:V57"/>
    <mergeCell ref="A58:V58"/>
    <mergeCell ref="A3:V3"/>
    <mergeCell ref="A121:V121"/>
    <mergeCell ref="HC55:HW55"/>
    <mergeCell ref="HX55:IR55"/>
    <mergeCell ref="IS55:IV55"/>
    <mergeCell ref="DW55:EQ55"/>
    <mergeCell ref="ER55:FL55"/>
    <mergeCell ref="FM55:GG55"/>
    <mergeCell ref="GH55:HB55"/>
    <mergeCell ref="CG55:DA55"/>
    <mergeCell ref="DB55:DV55"/>
  </mergeCells>
  <printOptions/>
  <pageMargins left="0.75" right="0.75" top="1" bottom="1" header="0.5" footer="0.5"/>
  <pageSetup horizontalDpi="600" verticalDpi="600" orientation="portrait" paperSize="9" r:id="rId1"/>
  <ignoredErrors>
    <ignoredError sqref="O13 O10 S7 U45 U15 U7:U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5" sqref="U35:U37"/>
    </sheetView>
  </sheetViews>
  <sheetFormatPr defaultColWidth="9.00390625" defaultRowHeight="12.75"/>
  <cols>
    <col min="1" max="1" width="33.375" style="0" customWidth="1"/>
  </cols>
  <sheetData>
    <row r="1" spans="1:22" ht="12.75">
      <c r="A1" s="481" t="s">
        <v>415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2" ht="15.75" customHeight="1">
      <c r="A2" s="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203">
        <v>2010</v>
      </c>
      <c r="V2" s="203">
        <v>2011</v>
      </c>
    </row>
    <row r="3" spans="1:22" ht="12.75">
      <c r="A3" s="488" t="s">
        <v>725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89"/>
    </row>
    <row r="4" spans="1:22" ht="12.75">
      <c r="A4" s="9" t="s">
        <v>726</v>
      </c>
      <c r="B4" s="95">
        <v>393</v>
      </c>
      <c r="C4" s="95">
        <v>421</v>
      </c>
      <c r="D4" s="95">
        <v>439</v>
      </c>
      <c r="E4" s="95">
        <v>460</v>
      </c>
      <c r="F4" s="95">
        <v>470</v>
      </c>
      <c r="G4" s="95">
        <v>489</v>
      </c>
      <c r="H4" s="95">
        <v>506</v>
      </c>
      <c r="I4" s="95">
        <v>523</v>
      </c>
      <c r="J4" s="95">
        <v>539</v>
      </c>
      <c r="K4" s="95">
        <v>547</v>
      </c>
      <c r="L4" s="95">
        <v>556</v>
      </c>
      <c r="M4" s="95">
        <v>571</v>
      </c>
      <c r="N4" s="95">
        <v>568</v>
      </c>
      <c r="O4" s="95">
        <v>579</v>
      </c>
      <c r="P4" s="95">
        <v>588</v>
      </c>
      <c r="Q4" s="95">
        <v>590</v>
      </c>
      <c r="R4" s="95">
        <v>594</v>
      </c>
      <c r="S4" s="95">
        <v>586</v>
      </c>
      <c r="T4" s="95">
        <v>601</v>
      </c>
      <c r="U4" s="95">
        <v>604</v>
      </c>
      <c r="V4" s="116">
        <v>618</v>
      </c>
    </row>
    <row r="5" spans="1:22" ht="25.5">
      <c r="A5" s="9" t="s">
        <v>727</v>
      </c>
      <c r="B5" s="58">
        <v>50.5</v>
      </c>
      <c r="C5" s="58">
        <v>44.2</v>
      </c>
      <c r="D5" s="58">
        <v>41.4</v>
      </c>
      <c r="E5" s="58">
        <v>34.6</v>
      </c>
      <c r="F5" s="58">
        <v>31.6</v>
      </c>
      <c r="G5" s="58">
        <v>29.1</v>
      </c>
      <c r="H5" s="58">
        <v>27.7</v>
      </c>
      <c r="I5" s="58">
        <v>27.6</v>
      </c>
      <c r="J5" s="58">
        <v>29.3</v>
      </c>
      <c r="K5" s="58">
        <v>30.8</v>
      </c>
      <c r="L5" s="95">
        <v>31</v>
      </c>
      <c r="M5" s="58">
        <v>30.1</v>
      </c>
      <c r="N5" s="58">
        <v>29.1</v>
      </c>
      <c r="O5" s="58">
        <v>28.2</v>
      </c>
      <c r="P5" s="95">
        <v>28</v>
      </c>
      <c r="Q5" s="58">
        <v>28.6</v>
      </c>
      <c r="R5" s="58">
        <v>29.3</v>
      </c>
      <c r="S5" s="58">
        <v>30.4</v>
      </c>
      <c r="T5" s="58">
        <v>30.2</v>
      </c>
      <c r="U5" s="58">
        <v>31</v>
      </c>
      <c r="V5" s="381">
        <v>32.9</v>
      </c>
    </row>
    <row r="6" spans="1:22" ht="12.75">
      <c r="A6" s="9" t="s">
        <v>728</v>
      </c>
      <c r="B6" s="114"/>
      <c r="C6" s="95">
        <v>77</v>
      </c>
      <c r="D6" s="95">
        <v>73</v>
      </c>
      <c r="E6" s="95">
        <v>72</v>
      </c>
      <c r="F6" s="95">
        <v>70</v>
      </c>
      <c r="G6" s="95">
        <v>62</v>
      </c>
      <c r="H6" s="95">
        <v>68</v>
      </c>
      <c r="I6" s="95">
        <v>68</v>
      </c>
      <c r="J6" s="95">
        <v>68</v>
      </c>
      <c r="K6" s="95">
        <v>62</v>
      </c>
      <c r="L6" s="95">
        <v>63</v>
      </c>
      <c r="M6" s="95">
        <v>64</v>
      </c>
      <c r="N6" s="95">
        <v>71</v>
      </c>
      <c r="O6" s="95">
        <v>66</v>
      </c>
      <c r="P6" s="95">
        <v>67</v>
      </c>
      <c r="Q6" s="95">
        <v>67</v>
      </c>
      <c r="R6" s="95">
        <v>68</v>
      </c>
      <c r="S6" s="95">
        <v>68</v>
      </c>
      <c r="T6" s="95">
        <v>66</v>
      </c>
      <c r="U6" s="95">
        <v>68</v>
      </c>
      <c r="V6" s="116">
        <v>68</v>
      </c>
    </row>
    <row r="7" spans="1:22" ht="25.5">
      <c r="A7" s="27" t="s">
        <v>729</v>
      </c>
      <c r="B7" s="114"/>
      <c r="C7" s="58">
        <v>21.5</v>
      </c>
      <c r="D7" s="58">
        <v>14.1</v>
      </c>
      <c r="E7" s="58">
        <v>13.1</v>
      </c>
      <c r="F7" s="58">
        <v>11.1</v>
      </c>
      <c r="G7" s="58">
        <v>11.3</v>
      </c>
      <c r="H7" s="58">
        <v>9.6</v>
      </c>
      <c r="I7" s="58">
        <v>8.2</v>
      </c>
      <c r="J7" s="58">
        <v>8.6</v>
      </c>
      <c r="K7" s="58">
        <v>8.6</v>
      </c>
      <c r="L7" s="58">
        <v>8.9</v>
      </c>
      <c r="M7" s="58">
        <v>8.1</v>
      </c>
      <c r="N7" s="58">
        <v>7.5</v>
      </c>
      <c r="O7" s="58">
        <v>6.7</v>
      </c>
      <c r="P7" s="58">
        <v>6.8</v>
      </c>
      <c r="Q7" s="58">
        <v>6.5</v>
      </c>
      <c r="R7" s="58">
        <v>6.9</v>
      </c>
      <c r="S7" s="58">
        <v>7.4</v>
      </c>
      <c r="T7" s="58">
        <v>6.3</v>
      </c>
      <c r="U7" s="91" t="s">
        <v>1091</v>
      </c>
      <c r="V7" s="298">
        <v>11.5</v>
      </c>
    </row>
    <row r="8" spans="1:22" ht="12.75">
      <c r="A8" s="9" t="s">
        <v>730</v>
      </c>
      <c r="B8" s="7">
        <v>1282</v>
      </c>
      <c r="C8" s="95">
        <v>1425</v>
      </c>
      <c r="D8" s="95">
        <v>1478</v>
      </c>
      <c r="E8" s="95">
        <v>1547</v>
      </c>
      <c r="F8" s="95">
        <v>1725</v>
      </c>
      <c r="G8" s="95">
        <v>1814</v>
      </c>
      <c r="H8" s="95">
        <v>1871</v>
      </c>
      <c r="I8" s="95">
        <v>1942</v>
      </c>
      <c r="J8" s="95">
        <v>1979</v>
      </c>
      <c r="K8" s="95">
        <v>2047</v>
      </c>
      <c r="L8" s="95">
        <v>2113</v>
      </c>
      <c r="M8" s="95">
        <v>2189</v>
      </c>
      <c r="N8" s="95">
        <v>2229</v>
      </c>
      <c r="O8" s="95">
        <v>2269</v>
      </c>
      <c r="P8" s="95">
        <v>2285</v>
      </c>
      <c r="Q8" s="95">
        <v>2368</v>
      </c>
      <c r="R8" s="95">
        <v>2468</v>
      </c>
      <c r="S8" s="95">
        <v>2495</v>
      </c>
      <c r="T8" s="58">
        <v>2539</v>
      </c>
      <c r="U8" s="91">
        <v>2578</v>
      </c>
      <c r="V8" s="298">
        <v>2631</v>
      </c>
    </row>
    <row r="9" spans="1:22" ht="12.75">
      <c r="A9" s="27" t="s">
        <v>731</v>
      </c>
      <c r="B9" s="7">
        <v>114.4</v>
      </c>
      <c r="C9" s="59">
        <v>95</v>
      </c>
      <c r="D9" s="59">
        <v>79.8</v>
      </c>
      <c r="E9" s="59">
        <v>62.5</v>
      </c>
      <c r="F9" s="59">
        <v>75.4</v>
      </c>
      <c r="G9" s="59">
        <v>69</v>
      </c>
      <c r="H9" s="59">
        <v>69.6</v>
      </c>
      <c r="I9" s="59">
        <v>66.8</v>
      </c>
      <c r="J9" s="59">
        <v>72.3</v>
      </c>
      <c r="K9" s="58">
        <v>73.2</v>
      </c>
      <c r="L9" s="58">
        <v>74.3</v>
      </c>
      <c r="M9" s="58">
        <v>75.1</v>
      </c>
      <c r="N9" s="58">
        <v>73.8</v>
      </c>
      <c r="O9" s="58">
        <v>74.3</v>
      </c>
      <c r="P9" s="58">
        <v>75.6</v>
      </c>
      <c r="Q9" s="58">
        <v>79.2</v>
      </c>
      <c r="R9" s="58">
        <v>78.8</v>
      </c>
      <c r="S9" s="58">
        <v>80.8</v>
      </c>
      <c r="T9" s="58">
        <v>78.9</v>
      </c>
      <c r="U9" s="91">
        <v>81</v>
      </c>
      <c r="V9" s="298">
        <v>85.9</v>
      </c>
    </row>
    <row r="10" spans="1:22" ht="25.5">
      <c r="A10" s="27" t="s">
        <v>373</v>
      </c>
      <c r="B10" s="59">
        <v>49.6</v>
      </c>
      <c r="C10" s="58">
        <v>52.4</v>
      </c>
      <c r="D10" s="58">
        <v>55.1</v>
      </c>
      <c r="E10" s="58">
        <v>57.1</v>
      </c>
      <c r="F10" s="58">
        <v>64.5</v>
      </c>
      <c r="G10" s="58">
        <v>70.3</v>
      </c>
      <c r="H10" s="95">
        <v>78</v>
      </c>
      <c r="I10" s="58">
        <v>84.8</v>
      </c>
      <c r="J10" s="58">
        <v>84.9</v>
      </c>
      <c r="K10" s="58">
        <v>84.9</v>
      </c>
      <c r="L10" s="95">
        <v>85</v>
      </c>
      <c r="M10" s="58">
        <v>83.6</v>
      </c>
      <c r="N10" s="58">
        <v>87.8</v>
      </c>
      <c r="O10" s="58">
        <v>87.7</v>
      </c>
      <c r="P10" s="58">
        <v>87.8</v>
      </c>
      <c r="Q10" s="58">
        <v>89.3</v>
      </c>
      <c r="R10" s="58">
        <v>131.1</v>
      </c>
      <c r="S10" s="58">
        <v>142.7</v>
      </c>
      <c r="T10" s="58">
        <v>142.5</v>
      </c>
      <c r="U10" s="91">
        <v>143.4</v>
      </c>
      <c r="V10" s="91">
        <v>185.1</v>
      </c>
    </row>
    <row r="11" spans="1:22" ht="25.5">
      <c r="A11" s="27" t="s">
        <v>374</v>
      </c>
      <c r="B11" s="59">
        <v>70.1</v>
      </c>
      <c r="C11" s="59">
        <v>66</v>
      </c>
      <c r="D11" s="58">
        <v>63.7</v>
      </c>
      <c r="E11" s="58">
        <v>61.3</v>
      </c>
      <c r="F11" s="58">
        <v>59.9</v>
      </c>
      <c r="G11" s="58">
        <v>58.6</v>
      </c>
      <c r="H11" s="58">
        <v>57.4</v>
      </c>
      <c r="I11" s="58">
        <v>56.1</v>
      </c>
      <c r="J11" s="58">
        <v>55.1</v>
      </c>
      <c r="K11" s="58">
        <v>54.8</v>
      </c>
      <c r="L11" s="58">
        <v>54.8</v>
      </c>
      <c r="M11" s="58">
        <v>54.2</v>
      </c>
      <c r="N11" s="58">
        <v>53.6</v>
      </c>
      <c r="O11" s="58">
        <v>52.9</v>
      </c>
      <c r="P11" s="58">
        <v>51.4</v>
      </c>
      <c r="Q11" s="58">
        <v>49.5</v>
      </c>
      <c r="R11" s="58">
        <v>49.5</v>
      </c>
      <c r="S11" s="58">
        <v>48.4</v>
      </c>
      <c r="T11" s="58">
        <v>47.4</v>
      </c>
      <c r="U11" s="91">
        <v>46.6</v>
      </c>
      <c r="V11" s="69">
        <v>45</v>
      </c>
    </row>
    <row r="12" spans="1:22" ht="12.75">
      <c r="A12" s="27" t="s">
        <v>375</v>
      </c>
      <c r="B12" s="7">
        <v>59.1</v>
      </c>
      <c r="C12" s="115">
        <v>57.2</v>
      </c>
      <c r="D12" s="115">
        <v>56.9</v>
      </c>
      <c r="E12" s="115">
        <v>54.8</v>
      </c>
      <c r="F12" s="115">
        <v>54.4</v>
      </c>
      <c r="G12" s="115">
        <v>53.5</v>
      </c>
      <c r="H12" s="115">
        <v>52.9</v>
      </c>
      <c r="I12" s="115">
        <v>52.2</v>
      </c>
      <c r="J12" s="115">
        <v>51.4</v>
      </c>
      <c r="K12" s="115">
        <v>51.2</v>
      </c>
      <c r="L12" s="115">
        <v>51.2</v>
      </c>
      <c r="M12" s="115">
        <v>51</v>
      </c>
      <c r="N12" s="115">
        <v>50.6</v>
      </c>
      <c r="O12" s="115">
        <v>49.9</v>
      </c>
      <c r="P12" s="115">
        <v>49.5</v>
      </c>
      <c r="Q12" s="115">
        <v>48.3</v>
      </c>
      <c r="R12" s="115">
        <v>47.5</v>
      </c>
      <c r="S12" s="115">
        <v>47</v>
      </c>
      <c r="T12" s="58">
        <v>46.7</v>
      </c>
      <c r="U12" s="91">
        <v>46.1</v>
      </c>
      <c r="V12" s="298">
        <v>43.2</v>
      </c>
    </row>
    <row r="13" spans="1:22" ht="12.75">
      <c r="A13" s="9" t="s">
        <v>376</v>
      </c>
      <c r="B13" s="7">
        <v>1083</v>
      </c>
      <c r="C13" s="95">
        <v>1063</v>
      </c>
      <c r="D13" s="95">
        <v>1034</v>
      </c>
      <c r="E13" s="95">
        <v>1117</v>
      </c>
      <c r="F13" s="95">
        <v>1105</v>
      </c>
      <c r="G13" s="95">
        <v>1082</v>
      </c>
      <c r="H13" s="95">
        <v>1069</v>
      </c>
      <c r="I13" s="95">
        <v>1053</v>
      </c>
      <c r="J13" s="95">
        <v>1034</v>
      </c>
      <c r="K13" s="95">
        <v>1027</v>
      </c>
      <c r="L13" s="95">
        <v>1022</v>
      </c>
      <c r="M13" s="95">
        <v>1014</v>
      </c>
      <c r="N13" s="95">
        <v>1007</v>
      </c>
      <c r="O13" s="95">
        <v>988</v>
      </c>
      <c r="P13" s="95">
        <v>977</v>
      </c>
      <c r="Q13" s="95">
        <v>958</v>
      </c>
      <c r="R13" s="95">
        <v>945</v>
      </c>
      <c r="S13" s="95">
        <v>942</v>
      </c>
      <c r="T13" s="58">
        <v>934</v>
      </c>
      <c r="U13" s="91">
        <v>923</v>
      </c>
      <c r="V13" s="298">
        <v>888</v>
      </c>
    </row>
    <row r="14" spans="1:22" ht="25.5">
      <c r="A14" s="9" t="s">
        <v>377</v>
      </c>
      <c r="B14" s="95">
        <v>34</v>
      </c>
      <c r="C14" s="95">
        <v>29</v>
      </c>
      <c r="D14" s="95">
        <v>29</v>
      </c>
      <c r="E14" s="95">
        <v>30</v>
      </c>
      <c r="F14" s="95">
        <v>34</v>
      </c>
      <c r="G14" s="95">
        <v>36</v>
      </c>
      <c r="H14" s="95">
        <v>45</v>
      </c>
      <c r="I14" s="95">
        <v>46</v>
      </c>
      <c r="J14" s="95">
        <v>48</v>
      </c>
      <c r="K14" s="95">
        <v>60</v>
      </c>
      <c r="L14" s="95">
        <v>70</v>
      </c>
      <c r="M14" s="95">
        <v>70</v>
      </c>
      <c r="N14" s="95">
        <v>81</v>
      </c>
      <c r="O14" s="95">
        <v>89</v>
      </c>
      <c r="P14" s="95">
        <v>96</v>
      </c>
      <c r="Q14" s="95">
        <v>102</v>
      </c>
      <c r="R14" s="95">
        <v>109</v>
      </c>
      <c r="S14" s="95">
        <v>123</v>
      </c>
      <c r="T14" s="58">
        <v>128</v>
      </c>
      <c r="U14" s="91">
        <v>122</v>
      </c>
      <c r="V14" s="298">
        <v>123</v>
      </c>
    </row>
    <row r="15" spans="1:22" ht="25.5">
      <c r="A15" s="9" t="s">
        <v>378</v>
      </c>
      <c r="B15" s="95">
        <v>3353</v>
      </c>
      <c r="C15" s="95">
        <v>2664</v>
      </c>
      <c r="D15" s="95">
        <v>2273</v>
      </c>
      <c r="E15" s="95">
        <v>2307</v>
      </c>
      <c r="F15" s="95">
        <v>2471</v>
      </c>
      <c r="G15" s="95">
        <v>2751</v>
      </c>
      <c r="H15" s="95">
        <v>3308</v>
      </c>
      <c r="I15" s="95">
        <v>3420</v>
      </c>
      <c r="J15" s="95">
        <v>3358</v>
      </c>
      <c r="K15" s="95">
        <v>3570</v>
      </c>
      <c r="L15" s="95">
        <v>4139</v>
      </c>
      <c r="M15" s="95">
        <v>4315</v>
      </c>
      <c r="N15" s="95">
        <v>4551</v>
      </c>
      <c r="O15" s="95">
        <v>4674</v>
      </c>
      <c r="P15" s="95">
        <v>4874</v>
      </c>
      <c r="Q15" s="95">
        <v>5429</v>
      </c>
      <c r="R15" s="95">
        <v>6312</v>
      </c>
      <c r="S15" s="95">
        <v>6698</v>
      </c>
      <c r="T15" s="58">
        <v>7312</v>
      </c>
      <c r="U15" s="91">
        <v>7049</v>
      </c>
      <c r="V15" s="298">
        <v>7812</v>
      </c>
    </row>
    <row r="16" spans="1:22" ht="12.75">
      <c r="A16" s="9" t="s">
        <v>379</v>
      </c>
      <c r="B16" s="95">
        <v>4863</v>
      </c>
      <c r="C16" s="97">
        <v>4837</v>
      </c>
      <c r="D16" s="97">
        <v>4650</v>
      </c>
      <c r="E16" s="97">
        <v>4526</v>
      </c>
      <c r="F16" s="97">
        <v>5101</v>
      </c>
      <c r="G16" s="97">
        <v>4881</v>
      </c>
      <c r="H16" s="97">
        <v>5500</v>
      </c>
      <c r="I16" s="97">
        <v>5436</v>
      </c>
      <c r="J16" s="97">
        <v>5535</v>
      </c>
      <c r="K16" s="97">
        <v>5758</v>
      </c>
      <c r="L16" s="97">
        <v>5532</v>
      </c>
      <c r="M16" s="97">
        <v>6663</v>
      </c>
      <c r="N16" s="97">
        <v>8086</v>
      </c>
      <c r="O16" s="97">
        <v>7517</v>
      </c>
      <c r="P16" s="97">
        <v>7535</v>
      </c>
      <c r="Q16" s="97">
        <v>8250</v>
      </c>
      <c r="R16" s="97">
        <v>8516</v>
      </c>
      <c r="S16" s="97">
        <v>8978</v>
      </c>
      <c r="T16" s="58">
        <v>9563</v>
      </c>
      <c r="U16" s="91">
        <v>9659</v>
      </c>
      <c r="V16" s="298">
        <v>10152</v>
      </c>
    </row>
    <row r="17" spans="1:22" ht="25.5">
      <c r="A17" s="27" t="s">
        <v>1625</v>
      </c>
      <c r="B17" s="19">
        <v>41.1</v>
      </c>
      <c r="C17" s="59">
        <v>33.5</v>
      </c>
      <c r="D17" s="59">
        <v>39.3</v>
      </c>
      <c r="E17" s="59">
        <v>39.6</v>
      </c>
      <c r="F17" s="59">
        <v>43.3</v>
      </c>
      <c r="G17" s="59">
        <v>40</v>
      </c>
      <c r="H17" s="59">
        <v>40.1</v>
      </c>
      <c r="I17" s="59">
        <v>42.6</v>
      </c>
      <c r="J17" s="59">
        <v>44.3</v>
      </c>
      <c r="K17" s="59">
        <v>49.2</v>
      </c>
      <c r="L17" s="59">
        <v>52.1</v>
      </c>
      <c r="M17" s="59">
        <v>52.2</v>
      </c>
      <c r="N17" s="59">
        <v>51.7</v>
      </c>
      <c r="O17" s="59">
        <v>52.1</v>
      </c>
      <c r="P17" s="59">
        <v>52.8</v>
      </c>
      <c r="Q17" s="59">
        <v>52</v>
      </c>
      <c r="R17" s="59">
        <v>51.7</v>
      </c>
      <c r="S17" s="59">
        <v>52.2</v>
      </c>
      <c r="T17" s="59">
        <v>51</v>
      </c>
      <c r="U17" s="91">
        <v>50.2</v>
      </c>
      <c r="V17" s="358">
        <v>49.2</v>
      </c>
    </row>
    <row r="18" spans="1:22" ht="38.25">
      <c r="A18" s="9" t="s">
        <v>1626</v>
      </c>
      <c r="B18" s="19">
        <v>5792.1</v>
      </c>
      <c r="C18" s="14">
        <v>4357</v>
      </c>
      <c r="D18" s="14">
        <v>4961.8</v>
      </c>
      <c r="E18" s="14">
        <v>4554.8</v>
      </c>
      <c r="F18" s="14">
        <v>5151.3</v>
      </c>
      <c r="G18" s="14">
        <v>4805.9</v>
      </c>
      <c r="H18" s="14">
        <v>4855.8</v>
      </c>
      <c r="I18" s="14">
        <v>5124.7</v>
      </c>
      <c r="J18" s="14">
        <v>5534.5</v>
      </c>
      <c r="K18" s="14">
        <v>6170.6</v>
      </c>
      <c r="L18" s="14">
        <v>6358.9</v>
      </c>
      <c r="M18" s="14">
        <v>6113.7</v>
      </c>
      <c r="N18" s="14">
        <v>5839.4</v>
      </c>
      <c r="O18" s="14">
        <v>5596.4</v>
      </c>
      <c r="P18" s="14">
        <v>5666.8</v>
      </c>
      <c r="Q18" s="14">
        <v>5285.5</v>
      </c>
      <c r="R18" s="14">
        <v>5135.9</v>
      </c>
      <c r="S18" s="14">
        <v>5040.4</v>
      </c>
      <c r="T18" s="14">
        <v>4864</v>
      </c>
      <c r="U18" s="91">
        <v>4893.9</v>
      </c>
      <c r="V18" s="358">
        <v>4892.8</v>
      </c>
    </row>
    <row r="19" spans="1:22" ht="41.25">
      <c r="A19" s="9" t="s">
        <v>1876</v>
      </c>
      <c r="B19" s="116">
        <v>2208</v>
      </c>
      <c r="C19" s="49" t="s">
        <v>834</v>
      </c>
      <c r="D19" s="95">
        <v>2236</v>
      </c>
      <c r="E19" s="95">
        <v>2246</v>
      </c>
      <c r="F19" s="95">
        <v>2260</v>
      </c>
      <c r="G19" s="95">
        <v>2239</v>
      </c>
      <c r="H19" s="95">
        <v>2313</v>
      </c>
      <c r="I19" s="95">
        <v>2121</v>
      </c>
      <c r="J19" s="95">
        <v>2092</v>
      </c>
      <c r="K19" s="95">
        <v>2108</v>
      </c>
      <c r="L19" s="95">
        <v>2106</v>
      </c>
      <c r="M19" s="95">
        <v>2112</v>
      </c>
      <c r="N19" s="95">
        <v>2097</v>
      </c>
      <c r="O19" s="95">
        <v>2096</v>
      </c>
      <c r="P19" s="95">
        <v>2081</v>
      </c>
      <c r="Q19" s="95">
        <v>2096</v>
      </c>
      <c r="R19" s="95">
        <v>2501</v>
      </c>
      <c r="S19" s="116">
        <v>2643</v>
      </c>
      <c r="T19" s="116">
        <v>2666</v>
      </c>
      <c r="U19" s="116">
        <v>1903</v>
      </c>
      <c r="V19" s="95">
        <v>1904</v>
      </c>
    </row>
    <row r="20" spans="1:22" ht="25.5">
      <c r="A20" s="9" t="s">
        <v>1627</v>
      </c>
      <c r="B20" s="122">
        <v>49.8</v>
      </c>
      <c r="C20" s="49" t="s">
        <v>834</v>
      </c>
      <c r="D20" s="95">
        <v>48.2</v>
      </c>
      <c r="E20" s="95">
        <v>49</v>
      </c>
      <c r="F20" s="95">
        <v>50.2</v>
      </c>
      <c r="G20" s="95">
        <v>51</v>
      </c>
      <c r="H20" s="58">
        <v>53.2</v>
      </c>
      <c r="I20" s="58">
        <v>53.6</v>
      </c>
      <c r="J20" s="95">
        <v>54.4</v>
      </c>
      <c r="K20" s="95">
        <v>54.9</v>
      </c>
      <c r="L20" s="95">
        <v>54.8</v>
      </c>
      <c r="M20" s="95">
        <v>56.1</v>
      </c>
      <c r="N20" s="95">
        <v>59.4</v>
      </c>
      <c r="O20" s="95">
        <v>61.7</v>
      </c>
      <c r="P20" s="95">
        <v>62.3</v>
      </c>
      <c r="Q20" s="116">
        <v>63.4</v>
      </c>
      <c r="R20" s="59">
        <v>67</v>
      </c>
      <c r="S20" s="95">
        <v>68.7</v>
      </c>
      <c r="T20" s="122">
        <v>70</v>
      </c>
      <c r="U20" s="116">
        <v>72.4</v>
      </c>
      <c r="V20" s="59">
        <v>74.3</v>
      </c>
    </row>
    <row r="21" spans="1:22" ht="25.5">
      <c r="A21" s="9" t="s">
        <v>1628</v>
      </c>
      <c r="B21" s="116">
        <v>2194</v>
      </c>
      <c r="C21" s="49" t="s">
        <v>834</v>
      </c>
      <c r="D21" s="95">
        <v>2287</v>
      </c>
      <c r="E21" s="95">
        <v>2229</v>
      </c>
      <c r="F21" s="95">
        <v>2351</v>
      </c>
      <c r="G21" s="95">
        <v>2408</v>
      </c>
      <c r="H21" s="95">
        <v>2520</v>
      </c>
      <c r="I21" s="95">
        <v>2598</v>
      </c>
      <c r="J21" s="95">
        <v>1821</v>
      </c>
      <c r="K21" s="95">
        <v>2512</v>
      </c>
      <c r="L21" s="95">
        <v>2630</v>
      </c>
      <c r="M21" s="95">
        <v>2639</v>
      </c>
      <c r="N21" s="95">
        <v>3033</v>
      </c>
      <c r="O21" s="95">
        <v>3074</v>
      </c>
      <c r="P21" s="95">
        <v>3110</v>
      </c>
      <c r="Q21" s="95">
        <v>3211</v>
      </c>
      <c r="R21" s="95">
        <v>3535</v>
      </c>
      <c r="S21" s="116">
        <v>3721</v>
      </c>
      <c r="T21" s="116">
        <v>3990</v>
      </c>
      <c r="U21" s="116">
        <v>4237</v>
      </c>
      <c r="V21" s="95">
        <v>4467</v>
      </c>
    </row>
    <row r="22" spans="1:22" ht="38.25">
      <c r="A22" s="9" t="s">
        <v>1629</v>
      </c>
      <c r="B22" s="122">
        <v>126.2</v>
      </c>
      <c r="C22" s="49" t="s">
        <v>834</v>
      </c>
      <c r="D22" s="95">
        <v>107.5</v>
      </c>
      <c r="E22" s="95">
        <v>102.7</v>
      </c>
      <c r="F22" s="95">
        <v>99.3</v>
      </c>
      <c r="G22" s="58">
        <v>80.7</v>
      </c>
      <c r="H22" s="58">
        <v>89.2</v>
      </c>
      <c r="I22" s="95">
        <v>92.3</v>
      </c>
      <c r="J22" s="95">
        <v>94.6</v>
      </c>
      <c r="K22" s="95">
        <v>96.8</v>
      </c>
      <c r="L22" s="95">
        <v>98.7</v>
      </c>
      <c r="M22" s="95">
        <v>103.8</v>
      </c>
      <c r="N22" s="95">
        <v>108.4</v>
      </c>
      <c r="O22" s="95">
        <v>112.1</v>
      </c>
      <c r="P22" s="95">
        <v>113.1</v>
      </c>
      <c r="Q22" s="95">
        <v>115.4</v>
      </c>
      <c r="R22" s="95">
        <v>119.9</v>
      </c>
      <c r="S22" s="95">
        <v>123.2</v>
      </c>
      <c r="T22" s="122">
        <v>126.4</v>
      </c>
      <c r="U22" s="116">
        <v>129.6</v>
      </c>
      <c r="V22" s="95">
        <v>133.6</v>
      </c>
    </row>
    <row r="23" spans="1:22" ht="38.25">
      <c r="A23" s="9" t="s">
        <v>1630</v>
      </c>
      <c r="B23" s="116">
        <v>14819.4</v>
      </c>
      <c r="C23" s="49" t="s">
        <v>834</v>
      </c>
      <c r="D23" s="95">
        <v>11414.6</v>
      </c>
      <c r="E23" s="95">
        <v>10610.2</v>
      </c>
      <c r="F23" s="95">
        <v>10528.8</v>
      </c>
      <c r="G23" s="95">
        <v>10078.5</v>
      </c>
      <c r="H23" s="95">
        <v>10725.9</v>
      </c>
      <c r="I23" s="95">
        <v>11842.1</v>
      </c>
      <c r="J23" s="95">
        <v>12292.2</v>
      </c>
      <c r="K23" s="95">
        <v>12803.4</v>
      </c>
      <c r="L23" s="95">
        <v>13356.4</v>
      </c>
      <c r="M23" s="95">
        <v>14119.9</v>
      </c>
      <c r="N23" s="95">
        <v>15501.6</v>
      </c>
      <c r="O23" s="95">
        <v>16593.8</v>
      </c>
      <c r="P23" s="95">
        <v>17510.3</v>
      </c>
      <c r="Q23" s="95">
        <v>18550.3</v>
      </c>
      <c r="R23" s="95">
        <v>21055.1</v>
      </c>
      <c r="S23" s="59">
        <v>22557</v>
      </c>
      <c r="T23" s="95">
        <v>24579.9</v>
      </c>
      <c r="U23" s="122">
        <v>26257</v>
      </c>
      <c r="V23" s="95">
        <v>29399.2</v>
      </c>
    </row>
    <row r="24" spans="1:22" ht="38.25">
      <c r="A24" s="9" t="s">
        <v>2195</v>
      </c>
      <c r="B24" s="123"/>
      <c r="C24" s="123"/>
      <c r="D24" s="98"/>
      <c r="E24" s="98"/>
      <c r="F24" s="98"/>
      <c r="G24" s="98"/>
      <c r="H24" s="98"/>
      <c r="J24" s="95">
        <v>3729.2</v>
      </c>
      <c r="K24" s="95">
        <v>4003.5</v>
      </c>
      <c r="L24" s="95">
        <v>4127.4</v>
      </c>
      <c r="M24" s="95">
        <v>4436.1</v>
      </c>
      <c r="N24" s="95">
        <v>5089.5</v>
      </c>
      <c r="O24" s="59">
        <v>5487</v>
      </c>
      <c r="P24" s="95">
        <v>5885.5</v>
      </c>
      <c r="Q24" s="95">
        <v>6285.1</v>
      </c>
      <c r="R24" s="95">
        <v>7490.3</v>
      </c>
      <c r="S24" s="95">
        <v>8148.7</v>
      </c>
      <c r="T24" s="122">
        <v>8930.3</v>
      </c>
      <c r="U24" s="95">
        <v>9549.9</v>
      </c>
      <c r="V24" s="95">
        <v>10726.2</v>
      </c>
    </row>
    <row r="25" spans="1:22" ht="38.25">
      <c r="A25" s="9" t="s">
        <v>2196</v>
      </c>
      <c r="B25" s="123"/>
      <c r="C25" s="123"/>
      <c r="D25" s="98"/>
      <c r="E25" s="98"/>
      <c r="F25" s="98"/>
      <c r="G25" s="98"/>
      <c r="H25" s="98"/>
      <c r="J25" s="95">
        <v>234.1</v>
      </c>
      <c r="K25" s="95">
        <v>73.7</v>
      </c>
      <c r="L25" s="95">
        <v>86.7</v>
      </c>
      <c r="M25" s="95">
        <v>95.8</v>
      </c>
      <c r="N25" s="95">
        <v>114.1</v>
      </c>
      <c r="O25" s="95">
        <v>127.4</v>
      </c>
      <c r="P25" s="95">
        <v>205.9</v>
      </c>
      <c r="Q25" s="95">
        <v>211.3</v>
      </c>
      <c r="R25" s="95">
        <v>205.9</v>
      </c>
      <c r="S25" s="95">
        <v>224.6</v>
      </c>
      <c r="T25" s="122">
        <v>256.2</v>
      </c>
      <c r="U25" s="122">
        <v>307</v>
      </c>
      <c r="V25" s="95">
        <v>391.6</v>
      </c>
    </row>
    <row r="26" spans="1:22" ht="25.5">
      <c r="A26" s="9" t="s">
        <v>2197</v>
      </c>
      <c r="B26" s="16"/>
      <c r="D26" s="19">
        <v>8475</v>
      </c>
      <c r="E26" s="19">
        <v>9139</v>
      </c>
      <c r="F26" s="19">
        <v>8396</v>
      </c>
      <c r="G26" s="19">
        <v>7771</v>
      </c>
      <c r="H26" s="19">
        <v>9311</v>
      </c>
      <c r="I26" s="19">
        <v>8430</v>
      </c>
      <c r="J26" s="19">
        <v>8409</v>
      </c>
      <c r="K26" s="16">
        <v>9819</v>
      </c>
      <c r="L26" s="16">
        <v>10402</v>
      </c>
      <c r="M26" s="19">
        <v>11436</v>
      </c>
      <c r="N26" s="19">
        <v>11645</v>
      </c>
      <c r="O26" s="19">
        <v>13147</v>
      </c>
      <c r="P26" s="19">
        <v>14838</v>
      </c>
      <c r="Q26" s="19">
        <v>15666</v>
      </c>
      <c r="R26" s="19">
        <v>18690</v>
      </c>
      <c r="S26" s="19">
        <v>20464</v>
      </c>
      <c r="T26" s="84">
        <v>21641</v>
      </c>
      <c r="U26" s="82">
        <v>25487</v>
      </c>
      <c r="V26" s="95">
        <v>29271</v>
      </c>
    </row>
    <row r="27" spans="1:22" ht="25.5">
      <c r="A27" s="9" t="s">
        <v>2198</v>
      </c>
      <c r="B27" s="16"/>
      <c r="D27" s="19">
        <v>5384</v>
      </c>
      <c r="E27" s="19">
        <v>3312</v>
      </c>
      <c r="F27" s="19">
        <v>5311</v>
      </c>
      <c r="G27" s="19">
        <v>5496</v>
      </c>
      <c r="H27" s="19">
        <v>6489</v>
      </c>
      <c r="I27" s="19">
        <v>6282</v>
      </c>
      <c r="J27" s="19">
        <v>7102</v>
      </c>
      <c r="K27" s="16">
        <v>7410</v>
      </c>
      <c r="L27" s="16">
        <v>7079</v>
      </c>
      <c r="M27" s="19">
        <v>7881</v>
      </c>
      <c r="N27" s="19">
        <v>8148</v>
      </c>
      <c r="O27" s="19">
        <v>8661</v>
      </c>
      <c r="P27" s="19">
        <v>9398</v>
      </c>
      <c r="Q27" s="19">
        <v>8818</v>
      </c>
      <c r="R27" s="19">
        <v>8347</v>
      </c>
      <c r="S27" s="19">
        <v>8551</v>
      </c>
      <c r="T27" s="84">
        <v>8361</v>
      </c>
      <c r="U27" s="82">
        <v>8266</v>
      </c>
      <c r="V27" s="95">
        <v>9194</v>
      </c>
    </row>
    <row r="28" spans="1:22" ht="25.5">
      <c r="A28" s="27" t="s">
        <v>2199</v>
      </c>
      <c r="B28" s="57">
        <v>7356</v>
      </c>
      <c r="C28" s="57">
        <v>6931</v>
      </c>
      <c r="D28" s="57">
        <v>6492</v>
      </c>
      <c r="E28" s="57">
        <v>6101</v>
      </c>
      <c r="F28" s="57">
        <v>5810</v>
      </c>
      <c r="G28" s="57">
        <v>5582</v>
      </c>
      <c r="H28" s="57">
        <v>5327</v>
      </c>
      <c r="I28" s="95">
        <v>4525</v>
      </c>
      <c r="J28" s="95">
        <v>4977</v>
      </c>
      <c r="K28" s="95">
        <v>4876</v>
      </c>
      <c r="L28" s="95">
        <v>4795</v>
      </c>
      <c r="M28" s="95">
        <v>4709</v>
      </c>
      <c r="N28" s="95">
        <v>4602</v>
      </c>
      <c r="O28" s="95">
        <v>4579</v>
      </c>
      <c r="P28" s="95">
        <v>4457</v>
      </c>
      <c r="Q28" s="95">
        <v>4490</v>
      </c>
      <c r="R28" s="95">
        <v>4519</v>
      </c>
      <c r="S28" s="95">
        <v>4484</v>
      </c>
      <c r="T28" s="95">
        <v>4978</v>
      </c>
      <c r="U28" s="95">
        <v>4719</v>
      </c>
      <c r="V28" s="95">
        <v>4673</v>
      </c>
    </row>
    <row r="29" spans="1:22" ht="25.5">
      <c r="A29" s="9" t="s">
        <v>1485</v>
      </c>
      <c r="B29" s="57">
        <v>4669</v>
      </c>
      <c r="C29" s="57">
        <v>6804</v>
      </c>
      <c r="D29" s="57">
        <v>6258</v>
      </c>
      <c r="E29" s="57">
        <v>5858</v>
      </c>
      <c r="F29" s="57">
        <v>5504</v>
      </c>
      <c r="G29" s="57">
        <v>5294</v>
      </c>
      <c r="H29" s="57">
        <v>5043</v>
      </c>
      <c r="I29" s="95">
        <v>4258</v>
      </c>
      <c r="J29" s="95">
        <v>4224</v>
      </c>
      <c r="K29" s="95">
        <v>4182</v>
      </c>
      <c r="L29" s="95">
        <v>4120</v>
      </c>
      <c r="M29" s="95">
        <v>3872</v>
      </c>
      <c r="N29" s="95">
        <v>3915</v>
      </c>
      <c r="O29" s="95">
        <v>4041</v>
      </c>
      <c r="P29" s="95">
        <v>4812</v>
      </c>
      <c r="Q29" s="95">
        <v>5375</v>
      </c>
      <c r="R29" s="95">
        <v>5917</v>
      </c>
      <c r="S29" s="95">
        <v>6774</v>
      </c>
      <c r="T29" s="95">
        <v>7410</v>
      </c>
      <c r="U29" s="95">
        <v>7866</v>
      </c>
      <c r="V29" s="95">
        <v>8406</v>
      </c>
    </row>
    <row r="30" spans="1:22" ht="38.25">
      <c r="A30" s="9" t="s">
        <v>776</v>
      </c>
      <c r="B30" s="57">
        <v>1217700</v>
      </c>
      <c r="C30" s="57">
        <v>1083528</v>
      </c>
      <c r="D30" s="57">
        <v>962731</v>
      </c>
      <c r="E30" s="57">
        <v>895707</v>
      </c>
      <c r="F30" s="57">
        <v>853105</v>
      </c>
      <c r="G30" s="57">
        <v>806574</v>
      </c>
      <c r="H30" s="57">
        <v>771389</v>
      </c>
      <c r="I30" s="124">
        <v>731960</v>
      </c>
      <c r="J30" s="95">
        <v>785058</v>
      </c>
      <c r="K30" s="95">
        <v>754461</v>
      </c>
      <c r="L30" s="95">
        <v>759924</v>
      </c>
      <c r="M30" s="95">
        <v>754025</v>
      </c>
      <c r="N30" s="95">
        <v>788028</v>
      </c>
      <c r="O30" s="95">
        <v>796475</v>
      </c>
      <c r="P30" s="95">
        <v>761186</v>
      </c>
      <c r="Q30" s="95">
        <v>757305</v>
      </c>
      <c r="R30" s="95">
        <v>743093</v>
      </c>
      <c r="S30" s="95">
        <v>748795</v>
      </c>
      <c r="T30" s="95">
        <v>760683</v>
      </c>
      <c r="U30" s="95">
        <v>733621</v>
      </c>
      <c r="V30" s="95">
        <v>726198</v>
      </c>
    </row>
    <row r="31" spans="1:22" ht="25.5">
      <c r="A31" s="9" t="s">
        <v>777</v>
      </c>
      <c r="B31" s="57">
        <v>434040</v>
      </c>
      <c r="C31" s="57">
        <v>485331</v>
      </c>
      <c r="D31" s="57">
        <v>466606</v>
      </c>
      <c r="E31" s="57">
        <v>449072</v>
      </c>
      <c r="F31" s="57">
        <v>426102</v>
      </c>
      <c r="G31" s="57">
        <v>410592</v>
      </c>
      <c r="H31" s="57">
        <v>390931</v>
      </c>
      <c r="I31" s="95">
        <v>372810</v>
      </c>
      <c r="J31" s="95">
        <v>357633</v>
      </c>
      <c r="K31" s="95">
        <v>346066</v>
      </c>
      <c r="L31" s="95">
        <v>338429</v>
      </c>
      <c r="M31" s="95">
        <v>343339</v>
      </c>
      <c r="N31" s="95">
        <v>350001</v>
      </c>
      <c r="O31" s="95">
        <v>344436</v>
      </c>
      <c r="P31" s="95">
        <v>404352</v>
      </c>
      <c r="Q31" s="95">
        <v>429173</v>
      </c>
      <c r="R31" s="95">
        <v>447126</v>
      </c>
      <c r="S31" s="95">
        <v>498414</v>
      </c>
      <c r="T31" s="95">
        <v>487449</v>
      </c>
      <c r="U31" s="95">
        <v>537265</v>
      </c>
      <c r="V31" s="95">
        <v>585380</v>
      </c>
    </row>
    <row r="32" spans="1:22" ht="41.25">
      <c r="A32" s="9" t="s">
        <v>1877</v>
      </c>
      <c r="B32" s="57">
        <v>14612</v>
      </c>
      <c r="C32" s="57">
        <v>13348</v>
      </c>
      <c r="D32" s="57">
        <v>11225</v>
      </c>
      <c r="E32" s="57">
        <v>8906</v>
      </c>
      <c r="F32" s="57">
        <v>8832</v>
      </c>
      <c r="G32" s="57">
        <v>7376</v>
      </c>
      <c r="H32" s="57">
        <v>6858</v>
      </c>
      <c r="I32" s="57">
        <v>6256.238</v>
      </c>
      <c r="J32" s="57">
        <v>7716</v>
      </c>
      <c r="K32" s="57">
        <v>8514.114</v>
      </c>
      <c r="L32" s="57">
        <v>8305.774</v>
      </c>
      <c r="M32" s="57">
        <v>8601.769</v>
      </c>
      <c r="N32" s="57">
        <v>8640.637</v>
      </c>
      <c r="O32" s="57">
        <v>9438.862</v>
      </c>
      <c r="P32" s="57">
        <v>9864.129</v>
      </c>
      <c r="Q32" s="57">
        <v>10204.742</v>
      </c>
      <c r="R32" s="57">
        <v>10491.131</v>
      </c>
      <c r="S32" s="57">
        <v>10697.274</v>
      </c>
      <c r="T32" s="95">
        <v>10516</v>
      </c>
      <c r="U32" s="95">
        <v>10721</v>
      </c>
      <c r="V32" s="95">
        <v>10238</v>
      </c>
    </row>
    <row r="33" spans="1:22" ht="41.25">
      <c r="A33" s="9" t="s">
        <v>1878</v>
      </c>
      <c r="B33" s="101"/>
      <c r="C33" s="101"/>
      <c r="D33" s="101"/>
      <c r="E33" s="101"/>
      <c r="F33" s="101"/>
      <c r="G33" s="101"/>
      <c r="I33" s="11">
        <v>13521.62</v>
      </c>
      <c r="J33" s="57">
        <v>15021.139</v>
      </c>
      <c r="K33" s="57">
        <v>16559.34</v>
      </c>
      <c r="L33" s="57">
        <v>17088.858</v>
      </c>
      <c r="M33" s="57">
        <v>16909.767</v>
      </c>
      <c r="N33" s="57">
        <v>16625.797</v>
      </c>
      <c r="O33" s="57">
        <v>17015.784</v>
      </c>
      <c r="P33" s="57">
        <v>18546.759</v>
      </c>
      <c r="Q33" s="57">
        <v>20041.789</v>
      </c>
      <c r="R33" s="57">
        <v>22144.747</v>
      </c>
      <c r="S33" s="57">
        <v>24742</v>
      </c>
      <c r="T33" s="95">
        <v>21175</v>
      </c>
      <c r="U33" s="95">
        <v>24026</v>
      </c>
      <c r="V33" s="95">
        <v>27076</v>
      </c>
    </row>
    <row r="34" spans="1:22" ht="15.75">
      <c r="A34" s="9" t="s">
        <v>1879</v>
      </c>
      <c r="G34" s="101"/>
      <c r="I34" s="125"/>
      <c r="J34" s="16"/>
      <c r="K34" s="16"/>
      <c r="L34" s="16"/>
      <c r="M34" s="95">
        <v>3345</v>
      </c>
      <c r="N34" s="16"/>
      <c r="O34" s="95">
        <v>4010</v>
      </c>
      <c r="P34" s="95">
        <v>5079</v>
      </c>
      <c r="Q34" s="95">
        <v>5842</v>
      </c>
      <c r="R34" s="95">
        <v>6639</v>
      </c>
      <c r="S34" s="95">
        <v>6477</v>
      </c>
      <c r="T34" s="95">
        <v>6897</v>
      </c>
      <c r="U34" s="95">
        <v>9133</v>
      </c>
      <c r="V34" s="95">
        <v>10266</v>
      </c>
    </row>
    <row r="35" spans="1:22" ht="28.5">
      <c r="A35" s="9" t="s">
        <v>1880</v>
      </c>
      <c r="G35" s="101"/>
      <c r="I35" s="125"/>
      <c r="J35" s="16"/>
      <c r="K35" s="16"/>
      <c r="L35" s="16"/>
      <c r="M35" s="95">
        <v>858</v>
      </c>
      <c r="N35" s="16"/>
      <c r="O35" s="95">
        <v>2034</v>
      </c>
      <c r="P35" s="95">
        <v>4326</v>
      </c>
      <c r="Q35" s="95">
        <v>4641</v>
      </c>
      <c r="R35" s="95">
        <v>5819</v>
      </c>
      <c r="S35" s="95">
        <v>4305</v>
      </c>
      <c r="T35" s="95">
        <v>3666</v>
      </c>
      <c r="U35" s="116">
        <v>4358</v>
      </c>
      <c r="V35" s="95">
        <v>4427</v>
      </c>
    </row>
    <row r="36" spans="1:22" ht="28.5">
      <c r="A36" s="9" t="s">
        <v>1881</v>
      </c>
      <c r="G36" s="101"/>
      <c r="I36" s="125"/>
      <c r="J36" s="16"/>
      <c r="K36" s="16"/>
      <c r="L36" s="16"/>
      <c r="M36" s="95">
        <v>13195</v>
      </c>
      <c r="N36" s="16"/>
      <c r="O36" s="95">
        <v>29846</v>
      </c>
      <c r="P36" s="95">
        <v>76301</v>
      </c>
      <c r="Q36" s="95">
        <v>88749</v>
      </c>
      <c r="R36" s="95">
        <v>124133</v>
      </c>
      <c r="S36" s="95">
        <v>117811</v>
      </c>
      <c r="T36" s="95">
        <v>128243</v>
      </c>
      <c r="U36" s="116">
        <v>167933</v>
      </c>
      <c r="V36" s="95">
        <v>175366</v>
      </c>
    </row>
    <row r="37" spans="1:22" ht="28.5">
      <c r="A37" s="9" t="s">
        <v>693</v>
      </c>
      <c r="G37" s="101"/>
      <c r="I37" s="125"/>
      <c r="J37" s="16"/>
      <c r="K37" s="16"/>
      <c r="L37" s="16"/>
      <c r="M37" s="95">
        <v>2820</v>
      </c>
      <c r="N37" s="16"/>
      <c r="O37" s="95">
        <v>4056</v>
      </c>
      <c r="P37" s="95">
        <v>5075</v>
      </c>
      <c r="Q37" s="95">
        <v>6059</v>
      </c>
      <c r="R37" s="95">
        <v>7721</v>
      </c>
      <c r="S37" s="95">
        <v>7669</v>
      </c>
      <c r="T37" s="95">
        <v>7008</v>
      </c>
      <c r="U37" s="116">
        <v>8430</v>
      </c>
      <c r="V37" s="95">
        <v>8288</v>
      </c>
    </row>
    <row r="38" spans="1:22" ht="18.75" customHeight="1">
      <c r="A38" s="474" t="s">
        <v>157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85"/>
    </row>
    <row r="39" spans="1:22" ht="17.25" customHeight="1">
      <c r="A39" s="479" t="s">
        <v>1758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85"/>
    </row>
    <row r="40" spans="1:22" ht="17.25" customHeight="1">
      <c r="A40" s="479" t="s">
        <v>156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85"/>
    </row>
    <row r="41" spans="1:22" ht="17.25" customHeight="1">
      <c r="A41" s="479" t="s">
        <v>2004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85"/>
    </row>
    <row r="42" spans="1:22" ht="17.25" customHeight="1">
      <c r="A42" s="474" t="s">
        <v>2005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85"/>
    </row>
  </sheetData>
  <mergeCells count="7">
    <mergeCell ref="A41:V41"/>
    <mergeCell ref="A42:V42"/>
    <mergeCell ref="A1:V1"/>
    <mergeCell ref="A38:V38"/>
    <mergeCell ref="A39:V39"/>
    <mergeCell ref="A40:V40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9" sqref="S9"/>
    </sheetView>
  </sheetViews>
  <sheetFormatPr defaultColWidth="9.00390625" defaultRowHeight="12.75"/>
  <cols>
    <col min="1" max="1" width="32.375" style="0" customWidth="1"/>
  </cols>
  <sheetData>
    <row r="1" spans="1:22" ht="12.75">
      <c r="A1" s="481" t="s">
        <v>415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2" ht="15.75" customHeight="1">
      <c r="A2" s="161" t="s">
        <v>709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">
        <v>2006</v>
      </c>
      <c r="R2" s="1">
        <v>2007</v>
      </c>
      <c r="S2" s="203">
        <v>2008</v>
      </c>
      <c r="T2" s="203">
        <v>2009</v>
      </c>
      <c r="U2" s="1">
        <v>2010</v>
      </c>
      <c r="V2" s="203">
        <v>2011</v>
      </c>
    </row>
    <row r="3" spans="1:22" ht="12.75">
      <c r="A3" s="477" t="s">
        <v>1673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85"/>
    </row>
    <row r="4" spans="1:22" ht="25.5">
      <c r="A4" s="9" t="s">
        <v>1674</v>
      </c>
      <c r="B4" s="126">
        <v>2168</v>
      </c>
      <c r="C4" s="95">
        <v>2760.7</v>
      </c>
      <c r="D4" s="95">
        <v>2799.6</v>
      </c>
      <c r="E4" s="95">
        <v>2632.7</v>
      </c>
      <c r="F4" s="95">
        <v>2755.7</v>
      </c>
      <c r="G4" s="95">
        <v>2625.1</v>
      </c>
      <c r="H4" s="95">
        <v>2397.3</v>
      </c>
      <c r="I4" s="95">
        <v>2581.9</v>
      </c>
      <c r="J4" s="95">
        <v>3001.7</v>
      </c>
      <c r="K4" s="95">
        <v>2952.4</v>
      </c>
      <c r="L4" s="95">
        <v>2968.3</v>
      </c>
      <c r="M4" s="95">
        <v>2526.3</v>
      </c>
      <c r="N4" s="95">
        <v>2756.4</v>
      </c>
      <c r="O4" s="16">
        <v>2893.8</v>
      </c>
      <c r="P4" s="16">
        <v>3554.7</v>
      </c>
      <c r="Q4" s="16">
        <v>3855.4</v>
      </c>
      <c r="R4" s="16">
        <v>3582.5</v>
      </c>
      <c r="S4" s="16">
        <v>3209.9</v>
      </c>
      <c r="T4" s="84">
        <v>2994.8</v>
      </c>
      <c r="U4" s="84">
        <v>2628.8</v>
      </c>
      <c r="V4" s="84">
        <v>2404.8</v>
      </c>
    </row>
    <row r="5" spans="1:22" ht="12.75">
      <c r="A5" s="27" t="s">
        <v>2241</v>
      </c>
      <c r="B5" s="12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6"/>
      <c r="P5" s="16"/>
      <c r="Q5" s="16"/>
      <c r="R5" s="16"/>
      <c r="S5" s="16"/>
      <c r="T5" s="84"/>
      <c r="U5" s="84"/>
      <c r="V5" s="84"/>
    </row>
    <row r="6" spans="1:22" ht="12.75">
      <c r="A6" s="54" t="s">
        <v>337</v>
      </c>
      <c r="B6" s="126"/>
      <c r="C6" s="95"/>
      <c r="D6" s="95"/>
      <c r="E6" s="95"/>
      <c r="F6" s="95">
        <v>31.7</v>
      </c>
      <c r="G6" s="95">
        <v>29.4</v>
      </c>
      <c r="H6" s="95">
        <v>29.3</v>
      </c>
      <c r="I6" s="95">
        <v>29.6</v>
      </c>
      <c r="J6" s="95">
        <v>31.1</v>
      </c>
      <c r="K6" s="95">
        <v>31.8</v>
      </c>
      <c r="L6" s="16">
        <v>33.6</v>
      </c>
      <c r="M6" s="16">
        <v>32.3</v>
      </c>
      <c r="N6" s="16">
        <v>31.6</v>
      </c>
      <c r="O6" s="16">
        <v>31.6</v>
      </c>
      <c r="P6" s="16">
        <v>30.8</v>
      </c>
      <c r="Q6" s="16">
        <v>27.5</v>
      </c>
      <c r="R6" s="16">
        <v>22.2</v>
      </c>
      <c r="S6" s="16">
        <v>20.1</v>
      </c>
      <c r="T6" s="84">
        <v>17.7</v>
      </c>
      <c r="U6" s="84">
        <v>15.6</v>
      </c>
      <c r="V6" s="84">
        <v>14.3</v>
      </c>
    </row>
    <row r="7" spans="1:22" ht="25.5">
      <c r="A7" s="54" t="s">
        <v>338</v>
      </c>
      <c r="B7" s="126"/>
      <c r="C7" s="95"/>
      <c r="D7" s="95"/>
      <c r="E7" s="95"/>
      <c r="F7" s="95">
        <v>61.7</v>
      </c>
      <c r="G7" s="95">
        <v>53.4</v>
      </c>
      <c r="H7" s="95">
        <v>46.1</v>
      </c>
      <c r="I7" s="95">
        <v>45.2</v>
      </c>
      <c r="J7" s="95">
        <v>47.7</v>
      </c>
      <c r="K7" s="95">
        <v>49.8</v>
      </c>
      <c r="L7" s="16">
        <v>55.7</v>
      </c>
      <c r="M7" s="16">
        <v>58.5</v>
      </c>
      <c r="N7" s="16">
        <v>57.1</v>
      </c>
      <c r="O7" s="16">
        <v>57.4</v>
      </c>
      <c r="P7" s="16">
        <v>57.9</v>
      </c>
      <c r="Q7" s="16">
        <v>51.4</v>
      </c>
      <c r="R7" s="16">
        <v>47.3</v>
      </c>
      <c r="S7" s="16">
        <v>45.4</v>
      </c>
      <c r="T7" s="84">
        <v>43.1</v>
      </c>
      <c r="U7" s="84">
        <v>39.7</v>
      </c>
      <c r="V7" s="84">
        <v>38.5</v>
      </c>
    </row>
    <row r="8" spans="1:22" ht="25.5">
      <c r="A8" s="54" t="s">
        <v>339</v>
      </c>
      <c r="B8" s="126"/>
      <c r="C8" s="95"/>
      <c r="D8" s="95"/>
      <c r="E8" s="95"/>
      <c r="F8" s="95">
        <v>12.5</v>
      </c>
      <c r="G8" s="95">
        <v>10.9</v>
      </c>
      <c r="H8" s="95">
        <v>9.3</v>
      </c>
      <c r="I8" s="59">
        <v>9</v>
      </c>
      <c r="J8" s="95">
        <v>8.3</v>
      </c>
      <c r="K8" s="95">
        <v>7.9</v>
      </c>
      <c r="L8" s="16">
        <v>8.2</v>
      </c>
      <c r="M8" s="16">
        <v>8.1</v>
      </c>
      <c r="N8" s="16">
        <v>8.1</v>
      </c>
      <c r="O8" s="16">
        <v>8.8</v>
      </c>
      <c r="P8" s="16">
        <v>9.2</v>
      </c>
      <c r="Q8" s="16">
        <v>8.9</v>
      </c>
      <c r="R8" s="357">
        <v>7</v>
      </c>
      <c r="S8" s="16">
        <v>6.2</v>
      </c>
      <c r="T8" s="84">
        <v>5.4</v>
      </c>
      <c r="U8" s="84">
        <v>4.9</v>
      </c>
      <c r="V8" s="84">
        <v>4.8</v>
      </c>
    </row>
    <row r="9" spans="1:22" ht="12.75">
      <c r="A9" s="54" t="s">
        <v>340</v>
      </c>
      <c r="B9" s="126"/>
      <c r="C9" s="95"/>
      <c r="D9" s="95"/>
      <c r="E9" s="95"/>
      <c r="F9" s="95">
        <v>140.9</v>
      </c>
      <c r="G9" s="95">
        <v>121.4</v>
      </c>
      <c r="H9" s="95">
        <v>112.1</v>
      </c>
      <c r="I9" s="95">
        <v>122.4</v>
      </c>
      <c r="J9" s="59">
        <v>139</v>
      </c>
      <c r="K9" s="95">
        <v>132.4</v>
      </c>
      <c r="L9" s="16">
        <v>148.8</v>
      </c>
      <c r="M9" s="16">
        <v>167.3</v>
      </c>
      <c r="N9" s="357">
        <v>198</v>
      </c>
      <c r="O9" s="16">
        <v>251.4</v>
      </c>
      <c r="P9" s="16">
        <v>344.4</v>
      </c>
      <c r="Q9" s="16">
        <v>357.3</v>
      </c>
      <c r="R9" s="16">
        <v>295.1</v>
      </c>
      <c r="S9" s="15">
        <v>244</v>
      </c>
      <c r="T9" s="84">
        <v>205.4</v>
      </c>
      <c r="U9" s="84">
        <v>164.5</v>
      </c>
      <c r="V9" s="84">
        <v>127.8</v>
      </c>
    </row>
    <row r="10" spans="1:22" ht="12.75">
      <c r="A10" s="54" t="s">
        <v>341</v>
      </c>
      <c r="B10" s="126"/>
      <c r="C10" s="95"/>
      <c r="D10" s="95"/>
      <c r="E10" s="95"/>
      <c r="F10" s="95">
        <v>37.7</v>
      </c>
      <c r="G10" s="95">
        <v>34.6</v>
      </c>
      <c r="H10" s="95">
        <v>34.3</v>
      </c>
      <c r="I10" s="95">
        <v>38.5</v>
      </c>
      <c r="J10" s="95">
        <v>41.1</v>
      </c>
      <c r="K10" s="95">
        <v>39.4</v>
      </c>
      <c r="L10" s="16">
        <v>44.8</v>
      </c>
      <c r="M10" s="16">
        <v>47.1</v>
      </c>
      <c r="N10" s="16">
        <v>48.7</v>
      </c>
      <c r="O10" s="16">
        <v>55.4</v>
      </c>
      <c r="P10" s="16">
        <v>63.7</v>
      </c>
      <c r="Q10" s="16">
        <v>59.8</v>
      </c>
      <c r="R10" s="16">
        <v>45.3</v>
      </c>
      <c r="S10" s="16">
        <v>35.4</v>
      </c>
      <c r="T10" s="84">
        <v>30.1</v>
      </c>
      <c r="U10" s="84">
        <v>24.5</v>
      </c>
      <c r="V10" s="84">
        <v>20.1</v>
      </c>
    </row>
    <row r="11" spans="1:22" ht="12.75">
      <c r="A11" s="54" t="s">
        <v>342</v>
      </c>
      <c r="B11" s="126"/>
      <c r="C11" s="95"/>
      <c r="D11" s="95"/>
      <c r="E11" s="95"/>
      <c r="F11" s="95">
        <v>1367.9</v>
      </c>
      <c r="G11" s="15">
        <v>1207.5</v>
      </c>
      <c r="H11" s="15">
        <v>1054</v>
      </c>
      <c r="I11" s="15">
        <v>1143.4</v>
      </c>
      <c r="J11" s="15">
        <v>1413.8</v>
      </c>
      <c r="K11" s="15">
        <v>1310.1</v>
      </c>
      <c r="L11" s="15">
        <v>1273.2</v>
      </c>
      <c r="M11" s="15">
        <v>926.8</v>
      </c>
      <c r="N11" s="15">
        <v>1150.8</v>
      </c>
      <c r="O11" s="15">
        <v>1276.9</v>
      </c>
      <c r="P11" s="15">
        <v>1573</v>
      </c>
      <c r="Q11" s="15">
        <v>1677</v>
      </c>
      <c r="R11" s="15">
        <v>1567</v>
      </c>
      <c r="S11" s="15">
        <v>1326.3</v>
      </c>
      <c r="T11" s="15">
        <v>1188.6</v>
      </c>
      <c r="U11" s="15">
        <v>1108.4</v>
      </c>
      <c r="V11" s="84">
        <v>1038.6</v>
      </c>
    </row>
    <row r="12" spans="1:22" ht="12.75">
      <c r="A12" s="54" t="s">
        <v>343</v>
      </c>
      <c r="B12" s="126"/>
      <c r="C12" s="95"/>
      <c r="D12" s="95"/>
      <c r="E12" s="95"/>
      <c r="F12" s="95">
        <v>1</v>
      </c>
      <c r="G12" s="116">
        <v>0</v>
      </c>
      <c r="H12" s="116">
        <v>32</v>
      </c>
      <c r="I12" s="116">
        <v>21</v>
      </c>
      <c r="J12" s="116">
        <v>20</v>
      </c>
      <c r="K12" s="95">
        <v>135</v>
      </c>
      <c r="L12" s="16">
        <v>327</v>
      </c>
      <c r="M12" s="16">
        <v>360</v>
      </c>
      <c r="N12" s="16">
        <v>561</v>
      </c>
      <c r="O12" s="16">
        <v>265</v>
      </c>
      <c r="P12" s="16">
        <v>203</v>
      </c>
      <c r="Q12" s="16">
        <v>112</v>
      </c>
      <c r="R12" s="16">
        <v>48</v>
      </c>
      <c r="S12" s="16">
        <v>10</v>
      </c>
      <c r="T12" s="84">
        <v>15</v>
      </c>
      <c r="U12" s="84">
        <v>31</v>
      </c>
      <c r="V12" s="84">
        <v>29</v>
      </c>
    </row>
    <row r="13" spans="1:22" ht="25.5">
      <c r="A13" s="54" t="s">
        <v>344</v>
      </c>
      <c r="B13" s="126"/>
      <c r="C13" s="95"/>
      <c r="D13" s="95"/>
      <c r="E13" s="95"/>
      <c r="F13" s="95">
        <v>79.9</v>
      </c>
      <c r="G13" s="95">
        <v>96.8</v>
      </c>
      <c r="H13" s="95">
        <v>184.8</v>
      </c>
      <c r="I13" s="95">
        <v>190.1</v>
      </c>
      <c r="J13" s="95">
        <v>216.4</v>
      </c>
      <c r="K13" s="95">
        <v>243.6</v>
      </c>
      <c r="L13" s="16">
        <v>241.6</v>
      </c>
      <c r="M13" s="16">
        <v>189.6</v>
      </c>
      <c r="N13" s="16">
        <v>181.7</v>
      </c>
      <c r="O13" s="16">
        <v>150.1</v>
      </c>
      <c r="P13" s="16">
        <v>175.2</v>
      </c>
      <c r="Q13" s="15">
        <v>212</v>
      </c>
      <c r="R13" s="16">
        <v>231.2</v>
      </c>
      <c r="S13" s="16">
        <v>232.6</v>
      </c>
      <c r="T13" s="84">
        <v>238.5</v>
      </c>
      <c r="U13" s="84">
        <v>222.6</v>
      </c>
      <c r="V13" s="84">
        <v>215.2</v>
      </c>
    </row>
    <row r="14" spans="1:22" ht="38.25">
      <c r="A14" s="54" t="s">
        <v>539</v>
      </c>
      <c r="B14" s="126"/>
      <c r="C14" s="95"/>
      <c r="D14" s="95"/>
      <c r="E14" s="95"/>
      <c r="F14" s="59">
        <v>50</v>
      </c>
      <c r="G14" s="95">
        <v>47.7</v>
      </c>
      <c r="H14" s="95">
        <v>48</v>
      </c>
      <c r="I14" s="95">
        <v>52.4</v>
      </c>
      <c r="J14" s="95">
        <v>53.7</v>
      </c>
      <c r="K14" s="95">
        <v>52.7</v>
      </c>
      <c r="L14" s="16">
        <v>54.5</v>
      </c>
      <c r="M14" s="16">
        <v>56.8</v>
      </c>
      <c r="N14" s="16">
        <v>53.6</v>
      </c>
      <c r="O14" s="16">
        <v>26.5</v>
      </c>
      <c r="P14" s="16">
        <v>26.6</v>
      </c>
      <c r="Q14" s="16">
        <v>26.3</v>
      </c>
      <c r="R14" s="16">
        <v>25.6</v>
      </c>
      <c r="S14" s="16">
        <v>24.3</v>
      </c>
      <c r="T14" s="84">
        <v>27.5</v>
      </c>
      <c r="U14" s="84">
        <v>26.3</v>
      </c>
      <c r="V14" s="84">
        <v>27.3</v>
      </c>
    </row>
    <row r="15" spans="1:22" ht="38.25">
      <c r="A15" s="165" t="s">
        <v>540</v>
      </c>
      <c r="B15" s="126"/>
      <c r="C15" s="95"/>
      <c r="D15" s="95"/>
      <c r="E15" s="95"/>
      <c r="F15" s="95">
        <v>14.4</v>
      </c>
      <c r="G15" s="95">
        <v>13.1</v>
      </c>
      <c r="H15" s="95">
        <v>13.2</v>
      </c>
      <c r="I15" s="95">
        <v>14.4</v>
      </c>
      <c r="J15" s="95">
        <v>15.1</v>
      </c>
      <c r="K15" s="95">
        <v>15.4</v>
      </c>
      <c r="L15" s="101">
        <v>15.5</v>
      </c>
      <c r="M15" s="101">
        <v>16.1</v>
      </c>
      <c r="N15" s="101">
        <v>17.6</v>
      </c>
      <c r="O15" s="15">
        <v>16</v>
      </c>
      <c r="P15" s="16">
        <v>15.7</v>
      </c>
      <c r="Q15" s="16">
        <v>15.8</v>
      </c>
      <c r="R15" s="16">
        <v>15.5</v>
      </c>
      <c r="S15" s="16">
        <v>13.6</v>
      </c>
      <c r="T15" s="84">
        <v>10.6</v>
      </c>
      <c r="U15" s="84">
        <v>10.3</v>
      </c>
      <c r="V15" s="84">
        <v>10.9</v>
      </c>
    </row>
    <row r="16" spans="1:22" ht="12.75">
      <c r="A16" s="54" t="s">
        <v>541</v>
      </c>
      <c r="B16" s="126"/>
      <c r="C16" s="95"/>
      <c r="D16" s="95"/>
      <c r="E16" s="95"/>
      <c r="F16" s="95">
        <v>4.7</v>
      </c>
      <c r="G16" s="116">
        <v>5.3</v>
      </c>
      <c r="H16" s="116">
        <v>5.6</v>
      </c>
      <c r="I16" s="116">
        <v>5.8</v>
      </c>
      <c r="J16" s="116">
        <v>6.8</v>
      </c>
      <c r="K16" s="15">
        <v>7</v>
      </c>
      <c r="L16" s="16">
        <v>7.9</v>
      </c>
      <c r="M16" s="16">
        <v>7.3</v>
      </c>
      <c r="N16" s="16">
        <v>7.3</v>
      </c>
      <c r="O16" s="16">
        <v>8.9</v>
      </c>
      <c r="P16" s="16">
        <v>9.8</v>
      </c>
      <c r="Q16" s="16">
        <v>11.1</v>
      </c>
      <c r="R16" s="16">
        <v>11.6</v>
      </c>
      <c r="S16" s="16">
        <v>12.5</v>
      </c>
      <c r="T16" s="84">
        <v>13.1</v>
      </c>
      <c r="U16" s="83">
        <v>12</v>
      </c>
      <c r="V16" s="83">
        <v>11</v>
      </c>
    </row>
    <row r="17" spans="1:22" ht="25.5">
      <c r="A17" s="9" t="s">
        <v>143</v>
      </c>
      <c r="B17" s="124">
        <v>956.3</v>
      </c>
      <c r="C17" s="59">
        <v>1149</v>
      </c>
      <c r="D17" s="95">
        <v>1262.6</v>
      </c>
      <c r="E17" s="95">
        <v>1441.6</v>
      </c>
      <c r="F17" s="95">
        <v>1595.5</v>
      </c>
      <c r="G17" s="95">
        <v>1618.4</v>
      </c>
      <c r="H17" s="95">
        <v>1372.2</v>
      </c>
      <c r="I17" s="95">
        <v>1481.5</v>
      </c>
      <c r="J17" s="95">
        <v>1716.7</v>
      </c>
      <c r="K17" s="95">
        <v>1741.4</v>
      </c>
      <c r="L17" s="95">
        <v>1644.2</v>
      </c>
      <c r="M17" s="95">
        <v>1257.7</v>
      </c>
      <c r="N17" s="95">
        <v>1236.7</v>
      </c>
      <c r="O17" s="16">
        <v>1222.5</v>
      </c>
      <c r="P17" s="16">
        <v>1297.1</v>
      </c>
      <c r="Q17" s="16">
        <v>1360.9</v>
      </c>
      <c r="R17" s="16">
        <v>1317.6</v>
      </c>
      <c r="S17" s="16">
        <v>1256.2</v>
      </c>
      <c r="T17" s="84">
        <v>1219.8</v>
      </c>
      <c r="U17" s="84">
        <v>1111.1</v>
      </c>
      <c r="V17" s="84">
        <v>1041.3</v>
      </c>
    </row>
    <row r="18" spans="1:22" ht="38.25">
      <c r="A18" s="9" t="s">
        <v>837</v>
      </c>
      <c r="B18" s="124">
        <v>593.8</v>
      </c>
      <c r="C18" s="95">
        <v>661.4</v>
      </c>
      <c r="D18" s="95">
        <v>792.4</v>
      </c>
      <c r="E18" s="95">
        <v>924.6</v>
      </c>
      <c r="F18" s="95">
        <v>1035.8</v>
      </c>
      <c r="G18" s="95">
        <v>1111.1</v>
      </c>
      <c r="H18" s="95">
        <v>1013.4</v>
      </c>
      <c r="I18" s="95">
        <v>1071.1</v>
      </c>
      <c r="J18" s="95">
        <v>1223.3</v>
      </c>
      <c r="K18" s="95">
        <v>1183.6</v>
      </c>
      <c r="L18" s="95">
        <v>1244.2</v>
      </c>
      <c r="M18" s="95">
        <v>859.3</v>
      </c>
      <c r="N18" s="95">
        <v>773.9</v>
      </c>
      <c r="O18" s="16">
        <v>793.9</v>
      </c>
      <c r="P18" s="16">
        <v>878.9</v>
      </c>
      <c r="Q18" s="16">
        <v>909.9</v>
      </c>
      <c r="R18" s="59">
        <v>929</v>
      </c>
      <c r="S18" s="16">
        <v>925.2</v>
      </c>
      <c r="T18" s="84">
        <v>892.2</v>
      </c>
      <c r="U18" s="84">
        <v>845.1</v>
      </c>
      <c r="V18" s="84">
        <v>782.3</v>
      </c>
    </row>
    <row r="19" spans="1:22" ht="25.5">
      <c r="A19" s="9" t="s">
        <v>838</v>
      </c>
      <c r="B19" s="124">
        <v>721.7</v>
      </c>
      <c r="C19" s="95">
        <v>750.3</v>
      </c>
      <c r="D19" s="95">
        <v>842.3</v>
      </c>
      <c r="E19" s="59">
        <v>929</v>
      </c>
      <c r="F19" s="59">
        <v>1018</v>
      </c>
      <c r="G19" s="95">
        <v>1047.9</v>
      </c>
      <c r="H19" s="95">
        <v>1018.3</v>
      </c>
      <c r="I19" s="95">
        <v>1014.5</v>
      </c>
      <c r="J19" s="95">
        <v>1060.4</v>
      </c>
      <c r="K19" s="95">
        <v>925.1</v>
      </c>
      <c r="L19" s="95">
        <v>980.2</v>
      </c>
      <c r="M19" s="95">
        <v>877.4</v>
      </c>
      <c r="N19" s="59">
        <v>847</v>
      </c>
      <c r="O19" s="16">
        <v>763.1</v>
      </c>
      <c r="P19" s="16">
        <v>823.4</v>
      </c>
      <c r="Q19" s="16">
        <v>871.6</v>
      </c>
      <c r="R19" s="16">
        <v>883.4</v>
      </c>
      <c r="S19" s="16">
        <v>887.8</v>
      </c>
      <c r="T19" s="84">
        <v>864.2</v>
      </c>
      <c r="U19" s="84">
        <v>819.3</v>
      </c>
      <c r="V19" s="84">
        <v>755.6</v>
      </c>
    </row>
  </sheetData>
  <mergeCells count="2">
    <mergeCell ref="A1:V1"/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selezneva</dc:creator>
  <cp:keywords/>
  <dc:description/>
  <cp:lastModifiedBy>Lazakovich</cp:lastModifiedBy>
  <cp:lastPrinted>2012-12-03T11:50:27Z</cp:lastPrinted>
  <dcterms:created xsi:type="dcterms:W3CDTF">2011-02-16T10:58:41Z</dcterms:created>
  <dcterms:modified xsi:type="dcterms:W3CDTF">2014-02-13T13:13:36Z</dcterms:modified>
  <cp:category/>
  <cp:version/>
  <cp:contentType/>
  <cp:contentStatus/>
</cp:coreProperties>
</file>