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305" windowWidth="16935" windowHeight="4860"/>
  </bookViews>
  <sheets>
    <sheet name="Таблица 15" sheetId="1" r:id="rId1"/>
  </sheets>
  <definedNames>
    <definedName name="_xlnm.Print_Titles" localSheetId="0">'Таблица 15'!$5:$7</definedName>
    <definedName name="_xlnm.Print_Area" localSheetId="0">'Таблица 15'!$A$1:$L$108</definedName>
  </definedNames>
  <calcPr calcId="144525"/>
</workbook>
</file>

<file path=xl/calcChain.xml><?xml version="1.0" encoding="utf-8"?>
<calcChain xmlns="http://schemas.openxmlformats.org/spreadsheetml/2006/main">
  <c r="I43" i="1" l="1"/>
  <c r="J87" i="1" l="1"/>
  <c r="K89" i="1"/>
  <c r="K87" i="1" s="1"/>
  <c r="L89" i="1"/>
  <c r="L87" i="1" s="1"/>
  <c r="J66" i="1"/>
  <c r="J43" i="1"/>
  <c r="J30" i="1"/>
  <c r="K30" i="1"/>
  <c r="L30" i="1"/>
  <c r="I30" i="1"/>
  <c r="J9" i="1"/>
  <c r="L9" i="1"/>
  <c r="I9" i="1"/>
  <c r="I89" i="1"/>
  <c r="I87" i="1" s="1"/>
  <c r="L80" i="1"/>
  <c r="K80" i="1"/>
  <c r="I80" i="1"/>
  <c r="L76" i="1"/>
  <c r="K76" i="1"/>
  <c r="I76" i="1"/>
  <c r="L72" i="1"/>
  <c r="K72" i="1"/>
  <c r="I72" i="1"/>
  <c r="L69" i="1"/>
  <c r="K69" i="1"/>
  <c r="I69" i="1"/>
  <c r="L43" i="1"/>
  <c r="K43" i="1"/>
  <c r="L66" i="1" l="1"/>
  <c r="L8" i="1" s="1"/>
  <c r="I66" i="1"/>
  <c r="K66" i="1"/>
  <c r="K17" i="1"/>
  <c r="K9" i="1" s="1"/>
  <c r="K8" i="1" s="1"/>
</calcChain>
</file>

<file path=xl/sharedStrings.xml><?xml version="1.0" encoding="utf-8"?>
<sst xmlns="http://schemas.openxmlformats.org/spreadsheetml/2006/main" count="294" uniqueCount="120">
  <si>
    <t>X</t>
  </si>
  <si>
    <t>Х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</si>
  <si>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</si>
  <si>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</si>
  <si>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</si>
  <si>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t xml:space="preserve">Мероприятие 9.1.1. Организация федеральных статистических наблюдений в соответствии с Годовым производственным планом работ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             </t>
  </si>
  <si>
    <t>31.12.2016</t>
  </si>
  <si>
    <t>Мероприятие 9.1.2.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</si>
  <si>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</si>
  <si>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 xml:space="preserve">Мероприятие 9.2.5. Автоматизированная обработка материалов, подведение итогов выборочного статистического наблюдения "Социально-демографическое обследование (микроперепись населения) 2015 года", их публикация и распространение  </t>
  </si>
  <si>
    <t>Основное мероприятие 9.3 Подготовка, проведение и подведение итогов всероссийских сельскохозяйственных переписей</t>
  </si>
  <si>
    <t>31.12.2018</t>
  </si>
  <si>
    <t xml:space="preserve">Мероприятие 9.3.4. Автоматизированная обработка материалов Всероссийской сельскохозяйственной переписи                                2016 года на региональном и федеральном уровнях  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</si>
  <si>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</si>
  <si>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Устинова Н.Е., начальник Управления статистики затрат и выпуска, Федеральная служба государственной статистики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</si>
  <si>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</si>
  <si>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 xml:space="preserve">Мероприятие 9.5.2.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 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</si>
  <si>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</si>
  <si>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30.04.2015</t>
  </si>
  <si>
    <t xml:space="preserve">Мероприятие 9.5.3.   Организация и проведение выборочного наблюдения доходов населения и участия в социальных программах   </t>
  </si>
  <si>
    <t>Мероприятие 9.5.4.  Организация и проведение комплексного наблюдения условий жизни населения</t>
  </si>
  <si>
    <t xml:space="preserve">Контрольное событие 9.5.5.1. Опубликованы итоги  выборочного наблюдения использования суточного фонда времени населением </t>
  </si>
  <si>
    <t>включено в план реализации государственной программы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</si>
  <si>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</si>
  <si>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Мероприятие 9.6.1. 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</si>
  <si>
    <t>Бурдаков М.В., начальник Управления информационных ресурсов и технологий, Федеральная служба государственной статистики</t>
  </si>
  <si>
    <t>Форма мониторинга реализации подпрограммы "Формирование официальной статистической информации"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</si>
  <si>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</si>
  <si>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</si>
  <si>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Основное мероприятие 9.2 Подготовка, проведение и подведение итогов всероссийских переписей населения (микропереписей)</t>
  </si>
  <si>
    <t xml:space="preserve">Мероприятие 9.2.1.  Организация и проведение методологических разработок выборочного статистического наблюдения "Социально-демографическое обследование (микроперепись населения) 2015 года" </t>
  </si>
  <si>
    <t>Никитина С.Ю.,  начальник Управления статистики населения и здравоохранения, Федеральная служба государственной статистики</t>
  </si>
  <si>
    <t xml:space="preserve">Мероприятие 9.3.3. Организационные мероприятия по подготовке и проведению Всероссийской сельскохозяйственной переписи 2016 г. </t>
  </si>
  <si>
    <t>Зайнуллина З.Ж., начальник Управления статистики труда, Федеральная служба государственной статистики</t>
  </si>
  <si>
    <t>№ п/п</t>
  </si>
  <si>
    <t>Ульянов И.С., начальник Управления организации статистического наблюдения и контроля, Федеральная служба государственной статистики</t>
  </si>
  <si>
    <t>Фролова Е.Б., начальник Управления статистики уровня жизни и обследований домашних хозяйств, Федеральная служба государственной статистики</t>
  </si>
  <si>
    <t>Доведены средства на командировочные расходы до территориальных органов Росстата.</t>
  </si>
  <si>
    <t xml:space="preserve">Доведены средства до территориальных органов Росстата, заключены гражданско-правовые  договора с уполномоченными и заместителями уполномоченных по вопросам переписи. Переданы полномочия по перечислению субвенций до Федерального казначейства, отправлены уведомления до Управлений Федерального казначейства. Проведено обучение по работе с Автоматизированной системой для подготовки, проведения, обработки материалов и получения итогов Всероссийской сельскохозяйственной переписи 2016 года (АС ВСХП-2016).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</si>
  <si>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</si>
  <si>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</si>
  <si>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</si>
  <si>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</si>
  <si>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</si>
  <si>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</si>
  <si>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</si>
  <si>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</si>
  <si>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</si>
  <si>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</si>
  <si>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</si>
  <si>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Ожидаемая дата наступления контрольного события/ожидаемое значение контрольного события</t>
  </si>
  <si>
    <t>включено в ведомственный план</t>
  </si>
  <si>
    <t>Бугакова Н.С., начальник Управления сводных статистических работ и общественных связей, Федеральная служба государственной статистики</t>
  </si>
  <si>
    <t>Заключены государственные контракты на выполнение 6 научно-исследовательских работ для расчетов и согласования базовых таблиц "затраты-выпуск". Работы выполняются в соответствии с техническим заданием и календарным планом.</t>
  </si>
  <si>
    <t>Татаринов А.А., начальник Управления национальных счетов , Федеральная служба государственной статистики</t>
  </si>
  <si>
    <t xml:space="preserve">Доведены средства до территориальных органов Росстата для заключения гражданско-правовых договоров, а также проведения контрольных мероприятий. В соответствии с техническим заданием и календарным планом Государственного контракта от 05.02.1016 № 5-МСП-2016/ИИЦ-1 по теме: "Организация и проведение информационно-разъяснительной работы по сплошному федеральному наблюдению за деятельностью субъектов малого и среднего предпринимательства в 2016 году по итогам за 2015 год" выполнены следующие мероприятия: разработаны и размещены сценарии радио и видео роликов; проведена работа с федеральными и региональными СМИ по подготовке и рассылке пресс-релизов; проведены мероприятия для прессы.  </t>
  </si>
  <si>
    <r>
      <rPr>
        <b/>
        <sz val="11"/>
        <rFont val="Times New Roman"/>
        <family val="1"/>
        <charset val="204"/>
      </rPr>
      <t xml:space="preserve"> Наименование государственной программы: Экономическое развитие и инновационная экономика </t>
    </r>
  </si>
  <si>
    <r>
      <rPr>
        <b/>
        <sz val="11"/>
        <rFont val="Times New Roman"/>
        <family val="1"/>
        <charset val="204"/>
      </rPr>
      <t xml:space="preserve"> Ответственный исполнитель: Министерство экономического развития Российской Федерации </t>
    </r>
  </si>
  <si>
    <r>
      <rPr>
        <sz val="11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</si>
  <si>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 контрольного события</t>
    </r>
  </si>
  <si>
    <r>
      <rPr>
        <sz val="11"/>
        <rFont val="Times New Roman"/>
        <family val="1"/>
        <charset val="204"/>
      </rPr>
      <t>Ответственный исполнитель</t>
    </r>
  </si>
  <si>
    <r>
      <rPr>
        <sz val="11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</si>
  <si>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</si>
  <si>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Фактический результат реализации мероприятия</t>
    </r>
  </si>
  <si>
    <r>
      <rPr>
        <sz val="11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</si>
  <si>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  <family val="1"/>
        <charset val="204"/>
      </rPr>
      <t>Заключено контрактов на отчетную дату тыс. руб.</t>
    </r>
  </si>
  <si>
    <r>
      <rPr>
        <sz val="11"/>
        <rFont val="Times New Roman"/>
        <family val="1"/>
        <charset val="204"/>
      </rPr>
      <t>Сводная бюджетная роспись на отчетную дату</t>
    </r>
  </si>
  <si>
    <r>
      <rPr>
        <sz val="11"/>
        <rFont val="Times New Roman"/>
        <family val="1"/>
        <charset val="204"/>
      </rPr>
      <t>Предусмотрено ГП</t>
    </r>
  </si>
  <si>
    <r>
      <rPr>
        <sz val="11"/>
        <rFont val="Times New Roman"/>
        <family val="1"/>
        <charset val="204"/>
      </rPr>
      <t>Кассовое исполнение на отчетную дату</t>
    </r>
  </si>
  <si>
    <t xml:space="preserve">Заключен Государственный контракт от 26.04.2016 №35-ВСХП-2016/ПРАЙМ ГРУП-1 по теме:  "Выполнение работ по созданию информационно-коммуникационной инфраструктуры центра обработки данных федерального уровня информационно-вычислительной сети (ИВС) Росстата и работ по подготовке, проведению, обработке материалов и получению итогов Всероссийской сельскохозяйственной переписи на федеральном уровне, а также вводу в действие системы защиты информации автоматизированной системы Всероссийской сельскохозяйственной переписи -2016 (АС ВСХП-2016) и настройки взаимодействия АС ВСХП-2016 с централизованной системой обработки данных ИВС Росстата (ЦСОД), этап 2016 года".
Работы выполняются в соответствии с техническим заданием и календарным планом. 
 Доведены средства до территориальных органов Росстата, заключены гражданско-правовые  договора со специалистами  средств вычислительной техники для работ, связанных с подготовкой и автоматизированной обработкой материалов переписи.                                
</t>
  </si>
  <si>
    <t xml:space="preserve">Заключен Государственный контракт от 06.05.2016 № 39-ЗВ-2016/ЛАНИТ-2 по теме:  "Выполнение работ по доработке специализированного программного обеспечения Информационно-вычислительной системы Росстата для обработки данных федерального статистического наблюдения за затратами на производство и продажу продукции (товаров, работ, услуг) за 2016 год и подготовке к автоматизированной обработке результатов наблюдения". 
Работы выполняются в соответствии техническим заданием и календарным планом.                            
</t>
  </si>
  <si>
    <t>Контрольное событие 9.1.1.6. Сформирована и размещена на Интернет-портале Росстата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показателям, закрепленным за Росстатом в соответствии с Указом Президента Российской Федерации  от 21.08.2012 № 1199</t>
  </si>
  <si>
    <t xml:space="preserve"> Отчетный период III квартал 2016 г. </t>
  </si>
  <si>
    <t>Мероприятие 9.1.3. Формирование и ведение реестра показателей  Единой межведомственной информационно-статистической системы на основе перечня показателей ведомственных сегментов</t>
  </si>
  <si>
    <t>Бурдаков М.В. (Федеральная служба государственной статистики), начальник Управления информационных ресурсов и технологий</t>
  </si>
  <si>
    <t>Мероприятие 9.1.4. Работы по сбору, обработке и распространению официальной статистической информации</t>
  </si>
  <si>
    <r>
      <t xml:space="preserve">Мероприятие 9.4.3. </t>
    </r>
    <r>
      <rPr>
        <sz val="8"/>
        <rFont val="Calibri"/>
        <family val="2"/>
        <charset val="204"/>
      </rPr>
      <t> </t>
    </r>
    <r>
      <rPr>
        <sz val="11"/>
        <rFont val="Times New Roman"/>
        <family val="1"/>
        <charset val="204"/>
      </rPr>
      <t>Организационные мероприятия по подготовке и проведению выборочного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  </r>
  </si>
  <si>
    <t>Мероприятие 9.4.5. Разработка специализированного программного обеспечения для ввода  и контроля данных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</si>
  <si>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Мероприятие 9.4.4. Осуществление научно-исследовательских работ для  расчетов и согласования базовых таблиц «затраты-выпуск» за 2016 год</t>
  </si>
  <si>
    <t>Мероприятие 9.4.6. Осуществление автоматизированной обработки данных федерального статистического наблюдения за затратами на производство и продажу продукции (товаров, работ, услкг) для разработки базовых таблиц "затраты-выпуск" за 2016 год</t>
  </si>
  <si>
    <t xml:space="preserve">Мероприятие 9.4.7. Разработка специализированного программного обеспечения автоматизированной системы для подготовки, проведения, обработки материалов и получения итогов сплошного наблюдения субъектов малого и среднего предпринимательства </t>
  </si>
  <si>
    <t>Мероприятие 9.4.8.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</si>
  <si>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Мероприятие 9.4.9. Сбор сведений и автоматизированная обработка материалов сплошного наблюдения за деятельностью субъектов малого и среднего предпринимательства</t>
  </si>
  <si>
    <t>Мероприятие 9.5.8. Организация и проведение выборочного наблюдения за трудоустройством выпускников, получивших среднее профессиональное и высшее образование</t>
  </si>
  <si>
    <t xml:space="preserve">Контрольное событие 9.6.1.2. Опубликованы итоги выборочных обследований домашних хозяйств по вопросам экономической активности, занятости и безработицы за II квартал 2016 года </t>
  </si>
  <si>
    <t>Основное мероприятие 9.7 Развитие системы государственной статистики</t>
  </si>
  <si>
    <t xml:space="preserve">Мероприятие 9.7.25.
Модернизация методологии экономической статистики
</t>
  </si>
  <si>
    <t xml:space="preserve">Мероприятие 9.7.26.
Развитие современной структуры и технологии систем сбора, обработки и распространения данных
</t>
  </si>
  <si>
    <t xml:space="preserve">Мероприятие 9.7.27.
Развитие кадрового потенциала
</t>
  </si>
  <si>
    <t>Харитонов  И.Е. (Федеральная служба государственной статистики), начальник Управления статистики зарубежных стран и международного сотрудничества</t>
  </si>
  <si>
    <t xml:space="preserve">Мероприятие 9.7.28.
Управление проектом «Развитие системы государственной статистики - 2»
</t>
  </si>
  <si>
    <t>Ульянов И.С. (Федеральная служба государственной статистики), начальник Управления организации статистического наблюдения и контроля</t>
  </si>
  <si>
    <t>Подпрограмма 9. Официальная статистика</t>
  </si>
  <si>
    <t xml:space="preserve">Подготовлены технические задания и проведен конкурсный отбор исполнителей на выполнение следующих работ: 
- разработка методологии расчета нефтегазового ВВП Российской Федерации;
- Разработка методологии централизованной оценки макроэкономических показателей сектора государственного управления по регионам России;
- разработка методологических рекомендаций по построению счетов активов в рамках природно-экономического учета в части минерально-сырьевых и топливно-энергетических ресурсов. </t>
  </si>
  <si>
    <t xml:space="preserve">Проведены конкурсные процедуры и заключены контракты на следующие работы:
- внедрение механихмов управления производственной деятельностью Росстата в рамках централизованной ИТ-системы;
- развитие системы электронного документооборота ИВС Росстата.
Подготовлены спецификации и проведены конкурсы на развитие мультисервичной сети ИВС Росстата, совершенствование механизмов ведения метаданных в информационных подсистемах ИВС Росстата, унификации методов сбора, обработки и распространения информации в рамках реализации системы обследований населения и домохозяйств </t>
  </si>
  <si>
    <t>Подготовлены технические задания на организацию учебных курсов по социальной статистике и статистике потребительских цен (учебные курсы будут проведены в октябре-ноябре 2016 г.). Обеспечено участие сотрудников Росстата в международных конференциях и совещаниях по тематике Проекта РСГС-2</t>
  </si>
  <si>
    <t>Обеспечено техническое сопровождение реализации Проекта РСГС-2, в том числе общая координация работ по Проекту, подготовка и организация конкурсов на закупку товаров и услуг в рамках Проекта, подготовка к подписанию контрактов, платежи со Специальных счетов Проекта, подготовка отчетности, обеспечение проведения аудита Проектной отчетности за 2015 год</t>
  </si>
  <si>
    <t xml:space="preserve">В соответствии с постановлением Правительства Российской Федерации от 26 мая 2010 г. № 367 "О единой межведомственной информационно-статистической системе" и  с заключенным Государственным контрактом осуществляются  работы по организационно-методическому сопровождению Единой межведомственной информационно-статистической системы (ЕМИСС).  </t>
  </si>
  <si>
    <t xml:space="preserve">В соответствии с заключенными государственными контрактами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
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обеспечения, приобретены расходные материалы для офисного оборудования. </t>
  </si>
  <si>
    <t xml:space="preserve">Заключен Государственный контракт от 06.05.2016 № 39-ЗВ-2016/ЛАНИТ-2 по теме:  "Выполнение работ по доработке специализированного программного обеспечения Информационно-вычислительной системы Росстата для обработки данных федерального статистического наблюдения за затратами на производство и продажу продукции (товаров, работ, услуг) за 2016 год и подготовке к автоматизированной обработке результатов наблюдения". 
Работы выполняются в соответствии техническим заданием и календарным планом:выполнена доработка подсистемы регистрации поступающих отчетов, загрузки XML-шаблонов, подсистемы мониторинга.                                      
</t>
  </si>
  <si>
    <t>Заключен Государственный контракт от 28.03.2016 № 23-МСП-2016/КРОКИН-5 по теме: "Выполнение работ по эксплуатации специализированного программного обеспечения в составе  центра обработки данных федерального уровня информационно-вычислительной сети Росстата в целях подготовки, проведения, обработки материалов и получения итогов сплошного наблюдения субъектов малого и среднего предпринимательства, этап 2016 года." Работы выполняются в соответствии с техническим заданием и календарным планом.
 Доведены средства до территориальных органов Росстата, заключены гражданско-правовые  договора с операторами ввода статистической информации и кодировщиками  для работ, связанных с автоматизированной обработкой материалов переписи.</t>
  </si>
  <si>
    <t xml:space="preserve">В рамках раздела I Плана научно-исследовательских работ Федеральной службы государственной статистики, утвержденного приказом Росстата от 27.11.2015 № 586 (c изм. от 19.01.2016 № 11, от 01.03.2016 № 102, от 04.04.2016 № 172, от 24.05.2016 №246, от 27.05.2016 №253,  от 04.07.2016 №316, от 22.07.2016 №357 ), в 2016 году за счет средств текущего финансирования НИОКР предусмотрены к выполнению научными организациями на контрактной основе 7 научно-исследовательских работ. В соответствии с законодательством РФ проведены открытые конкурсы и  заключены 7  государственных контрактов  на проведение вышеуказанных  работ. Выполнение 2-х работ было завершено в III квартале 2016 года.                                                                                                                                                                                                                        </t>
  </si>
  <si>
    <t>1. Проводились работы по подготовке публикации статистической информации, отражающей фактические потребности населения в получении образовательных и медицинских услуг, социальном обслуживании, удовлетворенность населения объемом и качеством полученных услуг, их влияние на уровень благосостояния семей, и базы микроданных. 2. Проведено Выборочное наблюдение доходов населения и участия в социальных программах с охватом 60 тыс. домохозяйств во всех субъектах Российской Федерации. Осуществлялась автоматизированная обработка полученных статистических данных в целях формирования предварительных итогов наблюдения.  3. Утверждены: Календарный план подготовки, проведения и обработки итогов Комплексного наблюдения условий жизни населения на 2016-2017 годы;  Основные методологические и организационные положения Комплексного наблюдения условий жизни населения; Календарный план подготовки и проведения выборочного наблюдения трудоустройства выпускников учреждений профессионального образования в 2016 году; Статистический инструментарий для организации федерального статистического наблюдения за трудоустройством выпускников учреждений профессионального образования - форма № 1-ВТР "Анкета выборочного наблюдения трудоустройства выпускников образовательных организаций, получивших среднее профессиональное или высшее образование"; Основные методологические и организационные положения по проведению выборочного наблюдения трудоустройства выпускников учреждений профессионального образования. 4. Опубликованы базы микроданных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Продолжались работы по автоматизированной обработке статистических данных в целях формирования итогов выборочного наблюдения доходов населения и участия в социальных программах; Утвержден инструментарий комплексного наблюдения условий жизни населения.</t>
  </si>
  <si>
    <t>В соответствии с техническим заданием и календарным планом Государственного контракта от 28.03.2016 № 26-СДП-2016/КРОКИН-6  проводились работы по подготовке публикации статистической информации, отражающей фактические потребности населения в получении образовательных и медицинских услуг, социальном обслуживании, удовлетворенность населения объемом и качеством полученных услуг, их влияние на уровень благосостояния семей, и базы микроданных.В июле опубликована база микроданных наблюдения на Интернет-сайте Росстата.</t>
  </si>
  <si>
    <t>Утверждены: Календарный план подготовки, проведения и обработки итогов Комплексного наблюдения условий жизни населения на 2016-2017 годы (приказ Росстата от 02.02.2016 № 35); Основные методологические и организационные положения Комплексного наблюдения условий жизни населения (приказ Росстата от 24.06.2016 № 299). Доведены средства до территориальных органов Росстата на осуществление контрольных мероприятий и найм персонала.  Заключены государственные контракты: от 28.03.2016 № 26-СДП-2016/КРОКИН-6 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автоматизированной обработкой материалов и получением итогов выборочных статистических наблюдений по социально-демографическим проблемам в 2016 году";   от 08.06.2016 № 65-НР-СДП-2016/МИРЭА-5 на выполнение научно-исследовательской работы  по теме: "Разработка методологических рекомендаций по совершенствованию программы комплексного наблюдения условий жизни населения"; от 04.05.2016  № 37-НР-СДП-2016/КРОКИН-8  на выполнение научно-исследовательской работы  по теме:  "Разработка методологических рекомендаций по формированию выборочных совокупностей для проведения комплексного наблюдения условий жизни населения 2016 года и выборочного наблюдения доходов населения и участия в социальных программах 2017 года". Работы выполняются в соответствии с техническим заданием и календарным планом.Приказом от 04.07.2016 № 320  утвержден статистический инструментарий Комплексного наболюдения условий жизни населения. В августе проведен обучающий семинар по вопросам подготовки и проведения комплексного наблюдения условий жизни населения.</t>
  </si>
  <si>
    <t>Сформирована официальная статистическая информация о социальных, экономических, демографических, экологических  и других общественных процессах в Российской Федерации в ходе выполнения 280 работ в сроки, установленные Федеральным планом статистических работ.</t>
  </si>
  <si>
    <t>Заключен Государственный контракт от 05.02.2016 № 3-МПН-2016/КРОКИН-2 по теме:  "Выполнение работ по автоматизированной обработке материалов и получению итогов выборочного статистического наблюдения «Микроперепись населения 2015 года», этап 2016 г." Работы выполняются в соответствии с техническим заданием и календарным планом:сформированы таблицы с итогами МПН-2015, сформированы базы микроданных для актуализации системы вэб-доступа к микроданным переписей населения.</t>
  </si>
  <si>
    <t xml:space="preserve">Заключены государственные контракты: от 05.03.2014 № 16-ВСХП-2014/КРОК-3 по теме: "Выполнение технологических работ по доработке и развитию специализированного программного обеспечения автоматизированной системы для подготовки, проведения, обработки материалов и получения итогов Всероссийской сельскохозяйственной переписи"; от 17.03.2016 № 20-ВСХП-2016/Аквариус-1 по теме: "Поставка комплектов технических средств полевого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от 30.03.2016 № 25-ВСХП-2016/Технократ-1  по теме: "Поставка комплектов технических средств для печати информации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 от 15.04.2016 №33-ВСХП-2016/Орион-1 по теме: "Поставка комплектов технических средств районного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от 03.06.2016 № 67-ВСХП-2016/Авилекс-1 по теме: "Поставка комплекта технических средств регионального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 (2 очередь)" от 21.07.2016 №82-ВСХП-2016/МСТ-1 "Поставка комплектов технических средств федерального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от 30.08.2016 №101-ВСХП-2016/ИТР-1 "Оказание услуг на предоставление прав использования программного обеспечения для автоматизированной системы Всероссийской сельскохозяйственной переписи 2016 года (АС ВСХП-2016)"
Работы и поставка оборудования выполняются в соответствии с техническим заданием и календарным планом. 
</t>
  </si>
  <si>
    <t xml:space="preserve">В соответствии с техническим заданием и календарным планом Государственного контракта от 01.02.2016 № 2-МСП-2016/КРОКИН-1 по теме: "Выполнение работ по доработке и информационно-технологическому сопровождению специализированного программного обеспечения Информационно-вычислительной системы Росстата для подготовки, проведения, обработки материалов и получения итогов сплошного наблюдения субъектов малого и среднего предпринимательства, этап 2016 года" выполнены два  этапа работы по информационно-технологическому сопровождению автоматизированной системы для выполнения сплошного наблюдения за деятельностью субъектов малого и среднего предпринимательства в 2016 году (АС МиСП-2016); разработаны электронные бланки переписных листов МП и ИП в унифицированном формате; доработана подсистема выгрузки массивов первичных данны;
- Государственного контракта от 28.03.2016 № 23-МСП-2016/КРОКИН-5 по теме: "Выполнение работ по эксплуатации специализированного программного обеспечения в составе  центра обработки данных федерального уровня информационно-вычислительной сети Росстата (ЦОДФУ ИВС Росстата)  в целях подготовки, проведения, обработки материалов и получения итогов сплошного наблюдения субъектов малого и среднего предпринимательства, этап 2016 года." выполнены  работы по созданию ЦОДФУ ИВС Росстата.
- Оказаны услуги по обеспечению  связью и телефонией  в территориальных органах государственной статистики.
</t>
  </si>
  <si>
    <t>Осуществляется  работа по формированию итогов выборочного статистического наблюдения "Социально-демографическое обследование (микроперепись населения) 2015 года".</t>
  </si>
  <si>
    <t>Доведены средства до территориальных органов Росстата на осуществление  найма персонала. В январе-феврале 2016 г.  проведено Выборочное наблюдение доходов населения и участия в социальных программах во всех субъектах Российской Федерации с охватом 60 тыс. домохозяйств. В соответствии с техническим заданием и календарным планом Государственного контракта от 28.03.2016 № 26-СДП-2016/КРОКИН-6 осуществлялась автоматизированная обработка полученных статистических данных в целях формирования предварительных итогов наблюдения. Заключены государственные контракты: от 06.06.2016 № 66-НР-СДП-2016/РЦМП-2 на выполнение научно-исследовательской работы  по теме: "Разработка методологических рекомендаций по совершенствованию программы выборочного наблюдения доходов населения и участия в социальных программах "; от 04.05.2016  № 37-НР-СДП-2016/КРОКИН-8  на выполнение научно-исследовательской работы  по теме:  "Разработка методологических рекомендаций по формированию выборочных совокупностей для проведения комплексного наблюдения условий жизни населения 2016 года и выборочного наблюдения доходов населения и участия в социальных программах 2017 года". Работы выполняются в соответствии с техническим заданием и календарным планом.В июле-сентябре продолжались работы по автоматизированной обработке статистических данных в целях формирования итогов выборочного  наблюдения доходов населения и участия в социальных программах</t>
  </si>
  <si>
    <t xml:space="preserve">Утверждены: Календарный план подготовки и проведения выборочного наблюдения трудоустройства выпускников учреждений профессионального образования в 2016 году (приказ Росстата от 29.01.2016 № 32); Статистический инструментарий для организации федерального статистического наблюдения за трудоустройством выпускников учреждений профессионального образования - форма № 1-ВТР "Анкета выборочного наблюдения трудоустройства выпускников образовательных организаций, получивших среднее профессиональное или высшее образование" (приказ Росстата от 01.03.2016 № 103); Основные методологические и организационные положения по проведению выборочного наблюдения трудоустройства выпускников учреждений профессионального образования (приказ Росстата от 01.04.2016 № 169). Заключены государственные контракты: от 28.12.2015  № 153-СДП-2016/ГАРАНТ-Информ-1 по теме: "Поставка канцелярских принадлежностей для проведения выборочного наблюдения трудоустройства выпускников учреждений профессионального образования в территориальные органы Федеральной службы государственной статистики";  от 28.12.2015 № 154-СДП-2016/ТРИУМС ПЛЮС-4 по теме: "Поставка продукции для фиксации данных для Выборочного наблюдения за трудоустройством выпускников профессионального образования в территориальные органы Федеральной службы государственной статистики"; от 20.04.2016 № 34-НР-СДП-2016/ВШЭ-1 на выполнение научно-исследовательской работы  по теме: "Разработка методологических рекомендаций по формированию итогов выборочного наблюдения трудоустройства выпускников организаций профессионального образования (системы показателей, алгоритмов их расчета, макетов выходных таблиц) и подготовке систематизированной статистической информации по результатам наблюдения для ее официальной публикации". Работы выполняются в соответствии с техническим заданием и календарным планом. Доведены средства до территориальных органов Росстата для выполнения мероприятий по проведению наблюдения, заключения гражданско-правовых договоров для выполнения работ, связанных со сбором данных, подготовкой и автоматизированной обработкой материалов обследования.  В апреле-сентябре 2016 года территориальными органами Росстата проведен опрос домашних хозяйств по анкете выборочного наблюднения за трудоустройством выпускников, получивших среднее профессиональное и высшее образование. Были заключены договоры с временными работниками. Был заключен контракт № 110-СДП-2016/ЛАНИТ-3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автоматизированной обработкой материалов и получением итогов выборочных статистических наблюдений по социально-демографическим проблемам в 2016 году" от 14 сенября 2016 г. с исполнителем на выполнение работ по автоматизированной обработке итогов выборочного наблюдения за трудоустройством выпускников, получивших среднее профессиональное и высшее образование.                                                                 </t>
  </si>
  <si>
    <t>Мероприятие 9.3.2. Развитие автоматизированной системы для подготовки, проведения, обработки материалов и получения итогов Всероссийской сельскохозяйственной переписи 2016 г.</t>
  </si>
  <si>
    <t xml:space="preserve">Сформирована официальная статистическая информация о социальных, экономических, демографических, экологических  и других общественных процессах в Российской Федерации в ходе выполнения 280 работ. По итогам проведения конкурсных процедур заключены контракты на выполнение 7  научно-исследовательских работ. Осуществляются  работы по организационно-методическому сопровождению Единой межведомственной информационно-статистической системы (ЕМИСС). Осуществляется  сопровождение Информационно-вычислительной системы Росстата. Оказаны услуги по обеспечению   каналов доступа к сети Интернет. </t>
  </si>
  <si>
    <t>В рамках  государственного контракта от 05.02.2016 № 3-МПН-2016/КРОКИН-2 сформированы таблицы с итогами МПН-2015, сформированы базы микроданных для актуализации системы вэб-доступа к микроданным переписей населения.</t>
  </si>
  <si>
    <t>В рамках 6  государственных контрактов  осуществляются научно-исследовательские работы для расчетов и согласования базовых таблиц "затраты-выпуск". Реализованы мероприятия, направленные на обеспечение проведения сплошного федерального статистического наблюдения за деятельностью субъектов малого и среднего предпринимательства по итогам за 2015 год. Реализована программа информационно-разъяснительной работы среди хозяйствующих субъектов.Осуществлен сбор данных от респондентов в соответствии с программой сплошного наблюдения.Осуществляется обработка полученной информации.</t>
  </si>
  <si>
    <r>
      <t>В январе-</t>
    </r>
    <r>
      <rPr>
        <sz val="11"/>
        <color theme="1"/>
        <rFont val="Times New Roman"/>
        <family val="1"/>
        <charset val="204"/>
      </rPr>
      <t>сентябре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2016 года ежемесячно проводились выборочные обследования домашних хозяйств по вопросам экономической активности, занятости и безработицы</t>
    </r>
    <r>
      <rPr>
        <sz val="11"/>
        <color theme="1"/>
        <rFont val="Times New Roman"/>
        <family val="1"/>
        <charset val="204"/>
      </rPr>
      <t xml:space="preserve"> (с 2016 г. - обследование рабочей силы)</t>
    </r>
    <r>
      <rPr>
        <sz val="11"/>
        <color rgb="FFFF000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Итоги обследований ежемесячно размещались на официальном сайте Росстата в срочной публикации "Занятость и безработица в Российской Федерации",  других ежемесячных публикациях Росстата в сроки, установленные Федеральным планом статистических работ. Итоги выборочного обследования за 2015 год опубликованы в статистическом бюллетене "Обследование населения по проблемам занятости". </t>
    </r>
    <r>
      <rPr>
        <sz val="11"/>
        <color theme="1"/>
        <rFont val="Times New Roman"/>
        <family val="1"/>
        <charset val="204"/>
      </rPr>
      <t xml:space="preserve">Итоги обследований  за I и II квартал 2016 года были размещены в статистическом бюллетене "Обследование рабочей силы" и опубликованы на официальном сайте Росстата в  мае и  августе.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Заключены государственные контракты: от 25.05.2016  № 42-НР-СДП-2016/НИИ-1 на выполнение научно-исследовательской работы  по теме: "Разработка методологических рекомендаций по совершенствованию действующего плана построения выборочной совокупности домашних хозяйств по субъектам Российской Федерации, отдельно по городскому и сельскому населению, для проведения ежемесячного выборочного обследования рабочей силы в 2017 году"; от 30.06.2016 № 76-НР-СДП-2016/ВШЭ-3  на выполнение научно-исследовательской работы  по теме: "Разработка методологических рекомендаций по актуализации расчетов баланса трудовых ресурсов и баланса  затрат труда".  Работы выполняются в соответствии с техническим заданием и календарным планом. Доведены средства до территориальных органов Росстата, заключены гражданско-правовые  договора с операторами ввода статистической информации и кодировщиками  для работ, связанных с автоматизированной обработкой материалов выборочных обследований домашних хозяйств по вопросам экономической активности, занятости и безработицы.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</si>
  <si>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Проведены работы по реализации мероприятий Проекта: 
- реализована на постоянной основе координация работ по Проекту;
- подготовлены и согласованы План закупок, План реализации и годовой бюджет Проекта на 2016 г., а также отчеты об исполнении плана закупок и плана реализации проекта за 2015 год;
- подготовлены спецификации и технические задания на выполнение мероприятий Проекта;                                - обеспечено техническое сопровождение реализации Проекта РСГС-2.              Заключены контракты на следующие работы:
- внедрение механихмов управления производственной деятельностью Росстата в рамках централизованной ИТ-системы;
- развитие системы электронного документооборота ИВС Росстата. Обеспечено участие сотрудников Росстата в международных конференциях и совещаниях по тематике Проекта РСГС-2.</t>
  </si>
  <si>
    <t xml:space="preserve">На основной территории Российской Федерации успешно завершилась Всероссийская сельскохозяйственная перепись, кроме населенных пунктов, находящихся на труднодоступных территориях, где перепись проходит с 15 сентября по 15 ноября этого года. 
Подведены первые оперативные итоги переписи.Проведено обучение по работе с Автоматизированной системой для подготовки, проведения, обработки материалов и получения итогов.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подготовки, проведения, обработки материалов и получения итогов Всероссийской сельскохозяйственной переписи заключены контракты на выполнение технологических работ по доработке и развитию специализированного программного обеспечения автоматизированной системы.
</t>
  </si>
  <si>
    <r>
      <t xml:space="preserve">Ежемесячно проводились выборочные обследования домашних хозяйств по вопросам экономической активности, занятости и безработицы </t>
    </r>
    <r>
      <rPr>
        <sz val="11"/>
        <color theme="1"/>
        <rFont val="Times New Roman"/>
        <family val="1"/>
        <charset val="204"/>
      </rPr>
      <t>(с 2016 г. - обследование рабочей силы).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Итоги  выборочных обследований домашних хозяйств по вопросам экономической активности, занятости и безработицы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выборочного обследования за 2015 год опубликованы в статистическом бюллетене "Обследование населения по проблемам занятости".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Итоги обследований за I и II квартал 2016 года были размещены в статистическом бюллетене "Обследование рабочей силы" и опубликованы на официальном сайте Росстата в мае и  августе т.г. </t>
    </r>
    <r>
      <rPr>
        <sz val="11"/>
        <rFont val="Times New Roman"/>
        <family val="1"/>
        <charset val="204"/>
      </rPr>
      <t xml:space="preserve">В 3 квартале 2016 года подготовлены и опубликованы итоги статистического  наблюдения  в сфере оплаты труда отдельных категорий работников социальной сферы и науки за I полугодие 2016 года в соответствии с Федеральным планом статистических работ.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</si>
</sst>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name val="Calibri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 applyNumberFormat="1" applyFont="1"/>
    <xf numFmtId="0" fontId="2" fillId="0" borderId="0" xfId="0" applyNumberFormat="1" applyFont="1"/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2" borderId="0" xfId="0" applyNumberFormat="1" applyFont="1" applyFill="1"/>
    <xf numFmtId="0" fontId="2" fillId="3" borderId="0" xfId="0" applyNumberFormat="1" applyFont="1" applyFill="1"/>
    <xf numFmtId="0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Fill="1"/>
    <xf numFmtId="0" fontId="2" fillId="2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left" vertical="top" wrapText="1" shrinkToFit="1"/>
    </xf>
    <xf numFmtId="0" fontId="2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tabSelected="1" view="pageBreakPreview" topLeftCell="A7" zoomScaleNormal="50" zoomScaleSheetLayoutView="100" zoomScalePageLayoutView="30" workbookViewId="0">
      <selection activeCell="B9" sqref="B9"/>
    </sheetView>
  </sheetViews>
  <sheetFormatPr defaultRowHeight="15" x14ac:dyDescent="0.25"/>
  <cols>
    <col min="1" max="1" width="4.42578125" style="1" customWidth="1"/>
    <col min="2" max="2" width="38.85546875" style="1" customWidth="1"/>
    <col min="3" max="3" width="13.85546875" style="1" customWidth="1"/>
    <col min="4" max="4" width="23.85546875" style="1" customWidth="1"/>
    <col min="5" max="5" width="15.140625" style="1" customWidth="1"/>
    <col min="6" max="6" width="13.5703125" style="1" customWidth="1"/>
    <col min="7" max="7" width="14.5703125" style="1" customWidth="1"/>
    <col min="8" max="8" width="39.7109375" style="1" customWidth="1"/>
    <col min="9" max="9" width="14.42578125" style="1" customWidth="1"/>
    <col min="10" max="10" width="19.5703125" style="1" customWidth="1"/>
    <col min="11" max="11" width="13.28515625" style="1" customWidth="1"/>
    <col min="12" max="12" width="13.7109375" style="1" customWidth="1"/>
    <col min="13" max="13" width="9.140625" style="1" customWidth="1"/>
    <col min="14" max="16384" width="9.140625" style="1"/>
  </cols>
  <sheetData>
    <row r="1" spans="1:12" ht="18.75" customHeight="1" x14ac:dyDescent="0.25">
      <c r="A1" s="82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customHeight="1" x14ac:dyDescent="0.25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 x14ac:dyDescent="0.25">
      <c r="A3" s="83" t="s">
        <v>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8" customHeight="1" x14ac:dyDescent="0.25">
      <c r="A4" s="84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45.75" customHeight="1" x14ac:dyDescent="0.25">
      <c r="A5" s="70" t="s">
        <v>34</v>
      </c>
      <c r="B5" s="86" t="s">
        <v>58</v>
      </c>
      <c r="C5" s="86" t="s">
        <v>59</v>
      </c>
      <c r="D5" s="86" t="s">
        <v>60</v>
      </c>
      <c r="E5" s="86" t="s">
        <v>61</v>
      </c>
      <c r="F5" s="86" t="s">
        <v>62</v>
      </c>
      <c r="G5" s="70" t="s">
        <v>50</v>
      </c>
      <c r="H5" s="86" t="s">
        <v>63</v>
      </c>
      <c r="I5" s="86" t="s">
        <v>64</v>
      </c>
      <c r="J5" s="86"/>
      <c r="K5" s="86"/>
      <c r="L5" s="86" t="s">
        <v>65</v>
      </c>
    </row>
    <row r="6" spans="1:12" ht="78" customHeight="1" x14ac:dyDescent="0.25">
      <c r="A6" s="70"/>
      <c r="B6" s="86"/>
      <c r="C6" s="86"/>
      <c r="D6" s="86"/>
      <c r="E6" s="86"/>
      <c r="F6" s="86"/>
      <c r="G6" s="86"/>
      <c r="H6" s="86"/>
      <c r="I6" s="2" t="s">
        <v>66</v>
      </c>
      <c r="J6" s="2" t="s">
        <v>67</v>
      </c>
      <c r="K6" s="2" t="s">
        <v>68</v>
      </c>
      <c r="L6" s="86"/>
    </row>
    <row r="7" spans="1:12" ht="15.75" customHeight="1" x14ac:dyDescent="0.25">
      <c r="A7" s="2">
        <v>1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</row>
    <row r="8" spans="1:12" ht="36" customHeight="1" x14ac:dyDescent="0.25">
      <c r="A8" s="3">
        <v>1</v>
      </c>
      <c r="B8" s="4" t="s">
        <v>92</v>
      </c>
      <c r="C8" s="3" t="s">
        <v>0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0</v>
      </c>
      <c r="I8" s="8">
        <v>24713024</v>
      </c>
      <c r="J8" s="8">
        <v>21948899.300000001</v>
      </c>
      <c r="K8" s="8">
        <f>SUM(K9,K23,K30,K43,K66,K87,K96)</f>
        <v>16407925.599999998</v>
      </c>
      <c r="L8" s="50">
        <f>SUM(L9,L23,L30,L43,L66,L87,L96)</f>
        <v>4838900.1999999993</v>
      </c>
    </row>
    <row r="9" spans="1:12" ht="270.75" customHeight="1" x14ac:dyDescent="0.25">
      <c r="A9" s="3">
        <v>2</v>
      </c>
      <c r="B9" s="5" t="s">
        <v>2</v>
      </c>
      <c r="C9" s="3" t="s">
        <v>0</v>
      </c>
      <c r="D9" s="5" t="s">
        <v>3</v>
      </c>
      <c r="E9" s="3" t="s">
        <v>4</v>
      </c>
      <c r="F9" s="3"/>
      <c r="G9" s="3" t="s">
        <v>1</v>
      </c>
      <c r="H9" s="6" t="s">
        <v>113</v>
      </c>
      <c r="I9" s="8">
        <f>SUM(I10,I14,I20,I17)</f>
        <v>13900181.9</v>
      </c>
      <c r="J9" s="50">
        <f t="shared" ref="J9:L9" si="0">SUM(J10,J14,J20,J17)</f>
        <v>11135773.000000002</v>
      </c>
      <c r="K9" s="50">
        <f t="shared" si="0"/>
        <v>9279928.5</v>
      </c>
      <c r="L9" s="50">
        <f t="shared" si="0"/>
        <v>1822776.7999999998</v>
      </c>
    </row>
    <row r="10" spans="1:12" ht="152.25" customHeight="1" x14ac:dyDescent="0.25">
      <c r="A10" s="3">
        <v>3</v>
      </c>
      <c r="B10" s="5" t="s">
        <v>5</v>
      </c>
      <c r="C10" s="3" t="s">
        <v>0</v>
      </c>
      <c r="D10" s="5" t="s">
        <v>35</v>
      </c>
      <c r="E10" s="3" t="s">
        <v>6</v>
      </c>
      <c r="F10" s="3"/>
      <c r="G10" s="3" t="s">
        <v>1</v>
      </c>
      <c r="H10" s="6" t="s">
        <v>105</v>
      </c>
      <c r="I10" s="8">
        <v>12797653.699999999</v>
      </c>
      <c r="J10" s="8">
        <v>10033978.300000001</v>
      </c>
      <c r="K10" s="8">
        <v>8691989.6999999993</v>
      </c>
      <c r="L10" s="8">
        <v>876960.2</v>
      </c>
    </row>
    <row r="11" spans="1:12" ht="66" customHeight="1" x14ac:dyDescent="0.25">
      <c r="A11" s="3">
        <v>4</v>
      </c>
      <c r="B11" s="5" t="s">
        <v>27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63" customHeight="1" x14ac:dyDescent="0.25">
      <c r="A12" s="3">
        <v>5</v>
      </c>
      <c r="B12" s="5" t="s">
        <v>28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70.25" customHeight="1" x14ac:dyDescent="0.25">
      <c r="A13" s="3">
        <v>6</v>
      </c>
      <c r="B13" s="26" t="s">
        <v>71</v>
      </c>
      <c r="C13" s="5" t="s">
        <v>51</v>
      </c>
      <c r="D13" s="18" t="s">
        <v>52</v>
      </c>
      <c r="E13" s="13">
        <v>42611</v>
      </c>
      <c r="F13" s="13">
        <v>42597</v>
      </c>
      <c r="G13" s="3"/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</row>
    <row r="14" spans="1:12" ht="288.75" customHeight="1" x14ac:dyDescent="0.25">
      <c r="A14" s="3">
        <v>8</v>
      </c>
      <c r="B14" s="5" t="s">
        <v>7</v>
      </c>
      <c r="C14" s="3" t="s">
        <v>0</v>
      </c>
      <c r="D14" s="5" t="s">
        <v>35</v>
      </c>
      <c r="E14" s="3" t="s">
        <v>6</v>
      </c>
      <c r="F14" s="3"/>
      <c r="G14" s="3" t="s">
        <v>1</v>
      </c>
      <c r="H14" s="46" t="s">
        <v>101</v>
      </c>
      <c r="I14" s="49">
        <v>38907.4</v>
      </c>
      <c r="J14" s="8">
        <v>38907.4</v>
      </c>
      <c r="K14" s="8">
        <v>10565</v>
      </c>
      <c r="L14" s="8">
        <v>34833.4</v>
      </c>
    </row>
    <row r="15" spans="1:12" ht="69" customHeight="1" x14ac:dyDescent="0.25">
      <c r="A15" s="3">
        <v>9</v>
      </c>
      <c r="B15" s="5" t="s">
        <v>27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71.25" customHeight="1" x14ac:dyDescent="0.25">
      <c r="A16" s="3">
        <v>10</v>
      </c>
      <c r="B16" s="5" t="s">
        <v>28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66.5" customHeight="1" x14ac:dyDescent="0.25">
      <c r="A17" s="24">
        <v>11</v>
      </c>
      <c r="B17" s="26" t="s">
        <v>73</v>
      </c>
      <c r="C17" s="31" t="s">
        <v>0</v>
      </c>
      <c r="D17" s="26" t="s">
        <v>74</v>
      </c>
      <c r="E17" s="24" t="s">
        <v>6</v>
      </c>
      <c r="F17" s="26"/>
      <c r="G17" s="24" t="s">
        <v>1</v>
      </c>
      <c r="H17" s="43" t="s">
        <v>97</v>
      </c>
      <c r="I17" s="45">
        <v>15214</v>
      </c>
      <c r="J17" s="30">
        <v>15214</v>
      </c>
      <c r="K17" s="45">
        <f>1267.8+1700+1267.8+1700+1267.8+614.1+817.8+614.4+1267.8</f>
        <v>10517.5</v>
      </c>
      <c r="L17" s="45">
        <v>15214</v>
      </c>
    </row>
    <row r="18" spans="1:12" ht="60.75" customHeight="1" x14ac:dyDescent="0.25">
      <c r="A18" s="24">
        <v>12</v>
      </c>
      <c r="B18" s="26" t="s">
        <v>27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60.75" customHeight="1" x14ac:dyDescent="0.25">
      <c r="A19" s="24">
        <v>13</v>
      </c>
      <c r="B19" s="26" t="s">
        <v>28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229.5" customHeight="1" x14ac:dyDescent="0.25">
      <c r="A20" s="24">
        <v>14</v>
      </c>
      <c r="B20" s="26" t="s">
        <v>75</v>
      </c>
      <c r="C20" s="31" t="s">
        <v>0</v>
      </c>
      <c r="D20" s="26" t="s">
        <v>74</v>
      </c>
      <c r="E20" s="24" t="s">
        <v>6</v>
      </c>
      <c r="F20" s="26"/>
      <c r="G20" s="24" t="s">
        <v>1</v>
      </c>
      <c r="H20" s="43" t="s">
        <v>98</v>
      </c>
      <c r="I20" s="45">
        <v>1048406.8</v>
      </c>
      <c r="J20" s="30">
        <v>1047673.3</v>
      </c>
      <c r="K20" s="45">
        <v>566856.30000000005</v>
      </c>
      <c r="L20" s="44">
        <v>895769.2</v>
      </c>
    </row>
    <row r="21" spans="1:12" ht="60.75" customHeight="1" x14ac:dyDescent="0.25">
      <c r="A21" s="24">
        <v>15</v>
      </c>
      <c r="B21" s="26" t="s">
        <v>27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62.25" customHeight="1" x14ac:dyDescent="0.25">
      <c r="A22" s="24">
        <v>16</v>
      </c>
      <c r="B22" s="26" t="s">
        <v>28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93.75" customHeight="1" x14ac:dyDescent="0.25">
      <c r="A23" s="3">
        <v>17</v>
      </c>
      <c r="B23" s="5" t="s">
        <v>29</v>
      </c>
      <c r="C23" s="3" t="s">
        <v>0</v>
      </c>
      <c r="D23" s="5" t="s">
        <v>3</v>
      </c>
      <c r="E23" s="3" t="s">
        <v>4</v>
      </c>
      <c r="F23" s="3"/>
      <c r="G23" s="3" t="s">
        <v>1</v>
      </c>
      <c r="H23" s="5" t="s">
        <v>114</v>
      </c>
      <c r="I23" s="8">
        <v>15384.3</v>
      </c>
      <c r="J23" s="8">
        <v>15384.3</v>
      </c>
      <c r="K23" s="8">
        <v>10800</v>
      </c>
      <c r="L23" s="8">
        <v>15375.4</v>
      </c>
    </row>
    <row r="24" spans="1:12" ht="105.75" customHeight="1" x14ac:dyDescent="0.25">
      <c r="A24" s="3">
        <v>18</v>
      </c>
      <c r="B24" s="5" t="s">
        <v>30</v>
      </c>
      <c r="C24" s="3" t="s">
        <v>0</v>
      </c>
      <c r="D24" s="5" t="s">
        <v>31</v>
      </c>
      <c r="E24" s="3" t="s">
        <v>6</v>
      </c>
      <c r="F24" s="3"/>
      <c r="G24" s="3" t="s">
        <v>1</v>
      </c>
      <c r="H24" s="5" t="s">
        <v>109</v>
      </c>
      <c r="I24" s="8">
        <v>0</v>
      </c>
      <c r="J24" s="8">
        <v>0</v>
      </c>
      <c r="K24" s="8">
        <v>0</v>
      </c>
      <c r="L24" s="8">
        <v>0</v>
      </c>
    </row>
    <row r="25" spans="1:12" ht="60" customHeight="1" x14ac:dyDescent="0.25">
      <c r="A25" s="3">
        <v>13</v>
      </c>
      <c r="B25" s="5" t="s">
        <v>27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62.25" customHeight="1" x14ac:dyDescent="0.25">
      <c r="A26" s="3">
        <v>14</v>
      </c>
      <c r="B26" s="5" t="s">
        <v>28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210.75" customHeight="1" x14ac:dyDescent="0.25">
      <c r="A27" s="3">
        <v>15</v>
      </c>
      <c r="B27" s="5" t="s">
        <v>9</v>
      </c>
      <c r="C27" s="3" t="s">
        <v>0</v>
      </c>
      <c r="D27" s="5" t="s">
        <v>25</v>
      </c>
      <c r="E27" s="3" t="s">
        <v>6</v>
      </c>
      <c r="F27" s="3"/>
      <c r="G27" s="3" t="s">
        <v>1</v>
      </c>
      <c r="H27" s="5" t="s">
        <v>106</v>
      </c>
      <c r="I27" s="8">
        <v>15384.3</v>
      </c>
      <c r="J27" s="8">
        <v>15384.3</v>
      </c>
      <c r="K27" s="8">
        <v>10800</v>
      </c>
      <c r="L27" s="8">
        <v>15375.4</v>
      </c>
    </row>
    <row r="28" spans="1:12" ht="61.5" customHeight="1" x14ac:dyDescent="0.25">
      <c r="A28" s="3">
        <v>19</v>
      </c>
      <c r="B28" s="5" t="s">
        <v>27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63" customHeight="1" x14ac:dyDescent="0.25">
      <c r="A29" s="3">
        <v>20</v>
      </c>
      <c r="B29" s="5" t="s">
        <v>28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318.75" customHeight="1" x14ac:dyDescent="0.25">
      <c r="A30" s="3">
        <v>21</v>
      </c>
      <c r="B30" s="5" t="s">
        <v>10</v>
      </c>
      <c r="C30" s="3" t="s">
        <v>0</v>
      </c>
      <c r="D30" s="5" t="s">
        <v>3</v>
      </c>
      <c r="E30" s="3" t="s">
        <v>11</v>
      </c>
      <c r="F30" s="3"/>
      <c r="G30" s="3" t="s">
        <v>1</v>
      </c>
      <c r="H30" s="5" t="s">
        <v>118</v>
      </c>
      <c r="I30" s="8">
        <f>SUM(I31,I36,I39)</f>
        <v>9041829.1000000015</v>
      </c>
      <c r="J30" s="50">
        <f t="shared" ref="J30:L30" si="1">SUM(J31,J36,J39)</f>
        <v>9042129.3000000007</v>
      </c>
      <c r="K30" s="50">
        <f t="shared" si="1"/>
        <v>6528650.3999999994</v>
      </c>
      <c r="L30" s="50">
        <f t="shared" si="1"/>
        <v>2218731.6</v>
      </c>
    </row>
    <row r="31" spans="1:12" ht="331.5" customHeight="1" x14ac:dyDescent="0.25">
      <c r="A31" s="70">
        <v>25</v>
      </c>
      <c r="B31" s="69" t="s">
        <v>112</v>
      </c>
      <c r="C31" s="70" t="s">
        <v>0</v>
      </c>
      <c r="D31" s="69" t="s">
        <v>25</v>
      </c>
      <c r="E31" s="70" t="s">
        <v>6</v>
      </c>
      <c r="F31" s="70"/>
      <c r="G31" s="70" t="s">
        <v>1</v>
      </c>
      <c r="H31" s="69" t="s">
        <v>107</v>
      </c>
      <c r="I31" s="78">
        <v>1440071.9</v>
      </c>
      <c r="J31" s="78">
        <v>1440071.9</v>
      </c>
      <c r="K31" s="78">
        <v>1345428.4</v>
      </c>
      <c r="L31" s="78">
        <v>1422613</v>
      </c>
    </row>
    <row r="32" spans="1:12" ht="409.5" customHeight="1" x14ac:dyDescent="0.25">
      <c r="A32" s="70"/>
      <c r="B32" s="69"/>
      <c r="C32" s="70"/>
      <c r="D32" s="69"/>
      <c r="E32" s="70"/>
      <c r="F32" s="70"/>
      <c r="G32" s="70"/>
      <c r="H32" s="69"/>
      <c r="I32" s="78"/>
      <c r="J32" s="78"/>
      <c r="K32" s="78"/>
      <c r="L32" s="78"/>
    </row>
    <row r="33" spans="1:23" ht="113.25" customHeight="1" x14ac:dyDescent="0.25">
      <c r="A33" s="70"/>
      <c r="B33" s="69"/>
      <c r="C33" s="70"/>
      <c r="D33" s="69"/>
      <c r="E33" s="70"/>
      <c r="F33" s="70"/>
      <c r="G33" s="70"/>
      <c r="H33" s="69"/>
      <c r="I33" s="78"/>
      <c r="J33" s="78"/>
      <c r="K33" s="78"/>
      <c r="L33" s="78"/>
    </row>
    <row r="34" spans="1:23" ht="62.25" customHeight="1" x14ac:dyDescent="0.25">
      <c r="A34" s="3">
        <v>26</v>
      </c>
      <c r="B34" s="5" t="s">
        <v>27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23" ht="60.75" customHeight="1" x14ac:dyDescent="0.25">
      <c r="A35" s="3">
        <v>27</v>
      </c>
      <c r="B35" s="5" t="s">
        <v>28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23" s="10" customFormat="1" ht="211.5" customHeight="1" x14ac:dyDescent="0.25">
      <c r="A36" s="11">
        <v>28</v>
      </c>
      <c r="B36" s="6" t="s">
        <v>32</v>
      </c>
      <c r="C36" s="11" t="s">
        <v>0</v>
      </c>
      <c r="D36" s="6" t="s">
        <v>8</v>
      </c>
      <c r="E36" s="11" t="s">
        <v>6</v>
      </c>
      <c r="F36" s="11"/>
      <c r="G36" s="11" t="s">
        <v>1</v>
      </c>
      <c r="H36" s="6" t="s">
        <v>38</v>
      </c>
      <c r="I36" s="17">
        <v>7115584.9000000004</v>
      </c>
      <c r="J36" s="17">
        <v>7161599.9000000004</v>
      </c>
      <c r="K36" s="17">
        <v>5011199.7</v>
      </c>
      <c r="L36" s="17">
        <v>496418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62.25" customHeight="1" x14ac:dyDescent="0.25">
      <c r="A37" s="3">
        <v>29</v>
      </c>
      <c r="B37" s="5" t="s">
        <v>27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23" ht="62.25" customHeight="1" x14ac:dyDescent="0.25">
      <c r="A38" s="3">
        <v>30</v>
      </c>
      <c r="B38" s="5" t="s">
        <v>28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23" ht="409.5" customHeight="1" x14ac:dyDescent="0.25">
      <c r="A39" s="70">
        <v>31</v>
      </c>
      <c r="B39" s="69" t="s">
        <v>12</v>
      </c>
      <c r="C39" s="70" t="s">
        <v>0</v>
      </c>
      <c r="D39" s="69" t="s">
        <v>25</v>
      </c>
      <c r="E39" s="70" t="s">
        <v>6</v>
      </c>
      <c r="F39" s="70"/>
      <c r="G39" s="70" t="s">
        <v>1</v>
      </c>
      <c r="H39" s="69" t="s">
        <v>69</v>
      </c>
      <c r="I39" s="78">
        <v>486172.3</v>
      </c>
      <c r="J39" s="78">
        <v>440457.5</v>
      </c>
      <c r="K39" s="78">
        <v>172022.3</v>
      </c>
      <c r="L39" s="78">
        <v>299700.59999999998</v>
      </c>
    </row>
    <row r="40" spans="1:23" ht="44.25" customHeight="1" x14ac:dyDescent="0.25">
      <c r="A40" s="70"/>
      <c r="B40" s="69"/>
      <c r="C40" s="70"/>
      <c r="D40" s="69"/>
      <c r="E40" s="70"/>
      <c r="F40" s="70"/>
      <c r="G40" s="70"/>
      <c r="H40" s="69"/>
      <c r="I40" s="78"/>
      <c r="J40" s="78"/>
      <c r="K40" s="78"/>
      <c r="L40" s="78"/>
    </row>
    <row r="41" spans="1:23" ht="61.5" customHeight="1" x14ac:dyDescent="0.25">
      <c r="A41" s="3">
        <v>32</v>
      </c>
      <c r="B41" s="5" t="s">
        <v>27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23" ht="60.75" customHeight="1" x14ac:dyDescent="0.25">
      <c r="A42" s="3">
        <v>33</v>
      </c>
      <c r="B42" s="5" t="s">
        <v>28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23" ht="255.75" customHeight="1" x14ac:dyDescent="0.25">
      <c r="A43" s="3">
        <v>34</v>
      </c>
      <c r="B43" s="5" t="s">
        <v>13</v>
      </c>
      <c r="C43" s="3" t="s">
        <v>0</v>
      </c>
      <c r="D43" s="5" t="s">
        <v>3</v>
      </c>
      <c r="E43" s="3" t="s">
        <v>4</v>
      </c>
      <c r="F43" s="3"/>
      <c r="G43" s="3" t="s">
        <v>1</v>
      </c>
      <c r="H43" s="5" t="s">
        <v>115</v>
      </c>
      <c r="I43" s="8">
        <f>SUM(I44,I47,I50,I53,I56,I60,I63)</f>
        <v>284693.59999999998</v>
      </c>
      <c r="J43" s="50">
        <f t="shared" ref="J43:L43" si="2">SUM(J44,J47,J50,J53,J56,J60,J63)</f>
        <v>284690.5</v>
      </c>
      <c r="K43" s="50">
        <f t="shared" si="2"/>
        <v>149074.19999999998</v>
      </c>
      <c r="L43" s="50">
        <f t="shared" si="2"/>
        <v>159997.70000000001</v>
      </c>
    </row>
    <row r="44" spans="1:23" s="9" customFormat="1" ht="122.25" customHeight="1" x14ac:dyDescent="0.25">
      <c r="A44" s="11">
        <v>35</v>
      </c>
      <c r="B44" s="27" t="s">
        <v>76</v>
      </c>
      <c r="C44" s="11" t="s">
        <v>1</v>
      </c>
      <c r="D44" s="6" t="s">
        <v>8</v>
      </c>
      <c r="E44" s="12">
        <v>42735</v>
      </c>
      <c r="F44" s="11"/>
      <c r="G44" s="11" t="s">
        <v>1</v>
      </c>
      <c r="H44" s="6" t="s">
        <v>37</v>
      </c>
      <c r="I44" s="17">
        <v>23061.7</v>
      </c>
      <c r="J44" s="17">
        <v>23061.7</v>
      </c>
      <c r="K44" s="17">
        <v>18117.099999999999</v>
      </c>
      <c r="L44" s="17">
        <v>0</v>
      </c>
    </row>
    <row r="45" spans="1:23" ht="61.5" customHeight="1" x14ac:dyDescent="0.25">
      <c r="A45" s="3">
        <v>36</v>
      </c>
      <c r="B45" s="26" t="s">
        <v>27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23" ht="62.25" customHeight="1" x14ac:dyDescent="0.25">
      <c r="A46" s="3">
        <v>37</v>
      </c>
      <c r="B46" s="5" t="s">
        <v>28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23" s="9" customFormat="1" ht="105" customHeight="1" x14ac:dyDescent="0.25">
      <c r="A47" s="11">
        <v>38</v>
      </c>
      <c r="B47" s="27" t="s">
        <v>78</v>
      </c>
      <c r="C47" s="11" t="s">
        <v>1</v>
      </c>
      <c r="D47" s="6" t="s">
        <v>14</v>
      </c>
      <c r="E47" s="12">
        <v>42735</v>
      </c>
      <c r="F47" s="11"/>
      <c r="G47" s="11" t="s">
        <v>1</v>
      </c>
      <c r="H47" s="6" t="s">
        <v>53</v>
      </c>
      <c r="I47" s="17">
        <v>30842.9</v>
      </c>
      <c r="J47" s="17">
        <v>30842.9</v>
      </c>
      <c r="K47" s="17">
        <v>0</v>
      </c>
      <c r="L47" s="17">
        <v>27757.8</v>
      </c>
    </row>
    <row r="48" spans="1:23" ht="60" customHeight="1" x14ac:dyDescent="0.25">
      <c r="A48" s="3">
        <v>39</v>
      </c>
      <c r="B48" s="5" t="s">
        <v>27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62.25" customHeight="1" x14ac:dyDescent="0.25">
      <c r="A49" s="3">
        <v>40</v>
      </c>
      <c r="B49" s="5" t="s">
        <v>28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273" customHeight="1" x14ac:dyDescent="0.25">
      <c r="A50" s="3">
        <v>41</v>
      </c>
      <c r="B50" s="27" t="s">
        <v>77</v>
      </c>
      <c r="C50" s="3" t="s">
        <v>0</v>
      </c>
      <c r="D50" s="5" t="s">
        <v>25</v>
      </c>
      <c r="E50" s="19" t="s">
        <v>6</v>
      </c>
      <c r="F50" s="3"/>
      <c r="G50" s="3" t="s">
        <v>1</v>
      </c>
      <c r="H50" s="5" t="s">
        <v>99</v>
      </c>
      <c r="I50" s="42">
        <v>50000</v>
      </c>
      <c r="J50" s="17">
        <v>50000</v>
      </c>
      <c r="K50" s="17">
        <v>14970</v>
      </c>
      <c r="L50" s="17">
        <v>49900</v>
      </c>
    </row>
    <row r="51" spans="1:12" ht="64.5" customHeight="1" x14ac:dyDescent="0.25">
      <c r="A51" s="3">
        <v>42</v>
      </c>
      <c r="B51" s="5" t="s">
        <v>27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65.25" customHeight="1" x14ac:dyDescent="0.25">
      <c r="A52" s="3">
        <v>43</v>
      </c>
      <c r="B52" s="5" t="s">
        <v>28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224.25" customHeight="1" x14ac:dyDescent="0.25">
      <c r="A53" s="24"/>
      <c r="B53" s="26" t="s">
        <v>79</v>
      </c>
      <c r="C53" s="31" t="s">
        <v>0</v>
      </c>
      <c r="D53" s="26" t="s">
        <v>25</v>
      </c>
      <c r="E53" s="19" t="s">
        <v>6</v>
      </c>
      <c r="F53" s="24"/>
      <c r="G53" s="24" t="s">
        <v>1</v>
      </c>
      <c r="H53" s="43" t="s">
        <v>70</v>
      </c>
      <c r="I53" s="42">
        <v>5000</v>
      </c>
      <c r="J53" s="32">
        <v>5000</v>
      </c>
      <c r="K53" s="42">
        <v>0</v>
      </c>
      <c r="L53" s="42">
        <v>5000</v>
      </c>
    </row>
    <row r="54" spans="1:12" ht="60" x14ac:dyDescent="0.25">
      <c r="A54" s="24"/>
      <c r="B54" s="26" t="s">
        <v>27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62.25" customHeight="1" x14ac:dyDescent="0.25">
      <c r="A55" s="24"/>
      <c r="B55" s="26" t="s">
        <v>28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ht="409.5" customHeight="1" x14ac:dyDescent="0.25">
      <c r="A56" s="60">
        <v>44</v>
      </c>
      <c r="B56" s="75" t="s">
        <v>80</v>
      </c>
      <c r="C56" s="70" t="s">
        <v>1</v>
      </c>
      <c r="D56" s="70" t="s">
        <v>25</v>
      </c>
      <c r="E56" s="79" t="s">
        <v>6</v>
      </c>
      <c r="F56" s="70"/>
      <c r="G56" s="70" t="s">
        <v>1</v>
      </c>
      <c r="H56" s="75" t="s">
        <v>108</v>
      </c>
      <c r="I56" s="74">
        <v>29306.9</v>
      </c>
      <c r="J56" s="74">
        <v>29306.9</v>
      </c>
      <c r="K56" s="74">
        <v>14897</v>
      </c>
      <c r="L56" s="78">
        <v>20941.5</v>
      </c>
    </row>
    <row r="57" spans="1:12" ht="208.5" customHeight="1" x14ac:dyDescent="0.25">
      <c r="A57" s="62"/>
      <c r="B57" s="77"/>
      <c r="C57" s="70"/>
      <c r="D57" s="70"/>
      <c r="E57" s="79"/>
      <c r="F57" s="70"/>
      <c r="G57" s="70"/>
      <c r="H57" s="77"/>
      <c r="I57" s="74"/>
      <c r="J57" s="74"/>
      <c r="K57" s="74"/>
      <c r="L57" s="78"/>
    </row>
    <row r="58" spans="1:12" ht="60" customHeight="1" x14ac:dyDescent="0.25">
      <c r="A58" s="3">
        <v>45</v>
      </c>
      <c r="B58" s="5" t="s">
        <v>27</v>
      </c>
      <c r="C58" s="71"/>
      <c r="D58" s="72"/>
      <c r="E58" s="72"/>
      <c r="F58" s="72"/>
      <c r="G58" s="72"/>
      <c r="H58" s="72"/>
      <c r="I58" s="72"/>
      <c r="J58" s="72"/>
      <c r="K58" s="72"/>
      <c r="L58" s="73"/>
    </row>
    <row r="59" spans="1:12" ht="61.5" customHeight="1" x14ac:dyDescent="0.25">
      <c r="A59" s="3">
        <v>46</v>
      </c>
      <c r="B59" s="5" t="s">
        <v>28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s="9" customFormat="1" ht="302.25" customHeight="1" x14ac:dyDescent="0.25">
      <c r="A60" s="11">
        <v>47</v>
      </c>
      <c r="B60" s="6" t="s">
        <v>81</v>
      </c>
      <c r="C60" s="11" t="s">
        <v>1</v>
      </c>
      <c r="D60" s="6" t="s">
        <v>8</v>
      </c>
      <c r="E60" s="12">
        <v>42735</v>
      </c>
      <c r="F60" s="11"/>
      <c r="G60" s="11" t="s">
        <v>1</v>
      </c>
      <c r="H60" s="6" t="s">
        <v>55</v>
      </c>
      <c r="I60" s="17">
        <v>97143</v>
      </c>
      <c r="J60" s="17">
        <v>97139.9</v>
      </c>
      <c r="K60" s="17">
        <v>74766.7</v>
      </c>
      <c r="L60" s="17">
        <v>13800</v>
      </c>
    </row>
    <row r="61" spans="1:12" ht="60.75" customHeight="1" x14ac:dyDescent="0.25">
      <c r="A61" s="3">
        <v>48</v>
      </c>
      <c r="B61" s="5" t="s">
        <v>27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ht="63.75" customHeight="1" x14ac:dyDescent="0.25">
      <c r="A62" s="3">
        <v>49</v>
      </c>
      <c r="B62" s="5" t="s">
        <v>28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 ht="317.25" customHeight="1" x14ac:dyDescent="0.25">
      <c r="A63" s="3">
        <v>50</v>
      </c>
      <c r="B63" s="5" t="s">
        <v>82</v>
      </c>
      <c r="C63" s="3" t="s">
        <v>1</v>
      </c>
      <c r="D63" s="5" t="s">
        <v>25</v>
      </c>
      <c r="E63" s="7">
        <v>42735</v>
      </c>
      <c r="F63" s="3"/>
      <c r="G63" s="3" t="s">
        <v>1</v>
      </c>
      <c r="H63" s="43" t="s">
        <v>100</v>
      </c>
      <c r="I63" s="45">
        <v>49339.1</v>
      </c>
      <c r="J63" s="8">
        <v>49339.1</v>
      </c>
      <c r="K63" s="8">
        <v>26323.4</v>
      </c>
      <c r="L63" s="8">
        <v>42598.400000000001</v>
      </c>
    </row>
    <row r="64" spans="1:12" ht="63" customHeight="1" x14ac:dyDescent="0.25">
      <c r="A64" s="3">
        <v>51</v>
      </c>
      <c r="B64" s="5" t="s">
        <v>27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65.25" customHeight="1" x14ac:dyDescent="0.25">
      <c r="A65" s="3">
        <v>52</v>
      </c>
      <c r="B65" s="5" t="s">
        <v>28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286.5" customHeight="1" x14ac:dyDescent="0.25">
      <c r="A66" s="70">
        <v>53</v>
      </c>
      <c r="B66" s="75" t="s">
        <v>15</v>
      </c>
      <c r="C66" s="70" t="s">
        <v>0</v>
      </c>
      <c r="D66" s="70" t="s">
        <v>3</v>
      </c>
      <c r="E66" s="60" t="s">
        <v>4</v>
      </c>
      <c r="F66" s="60"/>
      <c r="G66" s="70" t="s">
        <v>1</v>
      </c>
      <c r="H66" s="81" t="s">
        <v>102</v>
      </c>
      <c r="I66" s="78">
        <f>SUM(I69,I72,I76,I80)</f>
        <v>545764.80000000005</v>
      </c>
      <c r="J66" s="78">
        <f t="shared" ref="J66:L66" si="3">SUM(J69,J72,J76,J80)</f>
        <v>545763.80000000005</v>
      </c>
      <c r="K66" s="78">
        <f t="shared" si="3"/>
        <v>227657.69999999998</v>
      </c>
      <c r="L66" s="78">
        <f t="shared" si="3"/>
        <v>190948.1</v>
      </c>
    </row>
    <row r="67" spans="1:12" ht="286.5" customHeight="1" x14ac:dyDescent="0.25">
      <c r="A67" s="70"/>
      <c r="B67" s="76"/>
      <c r="C67" s="70"/>
      <c r="D67" s="70"/>
      <c r="E67" s="61"/>
      <c r="F67" s="61"/>
      <c r="G67" s="70"/>
      <c r="H67" s="81"/>
      <c r="I67" s="78"/>
      <c r="J67" s="78"/>
      <c r="K67" s="78"/>
      <c r="L67" s="78"/>
    </row>
    <row r="68" spans="1:12" ht="267.75" customHeight="1" x14ac:dyDescent="0.25">
      <c r="A68" s="70"/>
      <c r="B68" s="77"/>
      <c r="C68" s="70"/>
      <c r="D68" s="70"/>
      <c r="E68" s="62"/>
      <c r="F68" s="62"/>
      <c r="G68" s="70"/>
      <c r="H68" s="81"/>
      <c r="I68" s="78"/>
      <c r="J68" s="78"/>
      <c r="K68" s="78"/>
      <c r="L68" s="78"/>
    </row>
    <row r="69" spans="1:12" ht="225.75" customHeight="1" x14ac:dyDescent="0.25">
      <c r="A69" s="3">
        <v>54</v>
      </c>
      <c r="B69" s="5" t="s">
        <v>16</v>
      </c>
      <c r="C69" s="3" t="s">
        <v>0</v>
      </c>
      <c r="D69" s="5" t="s">
        <v>36</v>
      </c>
      <c r="E69" s="7">
        <v>42735</v>
      </c>
      <c r="F69" s="48">
        <v>42572</v>
      </c>
      <c r="G69" s="3" t="s">
        <v>1</v>
      </c>
      <c r="H69" s="5" t="s">
        <v>103</v>
      </c>
      <c r="I69" s="8">
        <f>3976+3535.1</f>
        <v>7511.1</v>
      </c>
      <c r="J69" s="8">
        <v>7511.1</v>
      </c>
      <c r="K69" s="17">
        <f>3976+0</f>
        <v>3976</v>
      </c>
      <c r="L69" s="17">
        <f>3976+2000</f>
        <v>5976</v>
      </c>
    </row>
    <row r="70" spans="1:12" ht="60" customHeight="1" x14ac:dyDescent="0.25">
      <c r="A70" s="3">
        <v>55</v>
      </c>
      <c r="B70" s="5" t="s">
        <v>27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61.5" customHeight="1" x14ac:dyDescent="0.25">
      <c r="A71" s="3">
        <v>56</v>
      </c>
      <c r="B71" s="5" t="s">
        <v>28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401.25" customHeight="1" x14ac:dyDescent="0.25">
      <c r="A72" s="70">
        <v>57</v>
      </c>
      <c r="B72" s="69" t="s">
        <v>19</v>
      </c>
      <c r="C72" s="70" t="s">
        <v>0</v>
      </c>
      <c r="D72" s="69" t="s">
        <v>36</v>
      </c>
      <c r="E72" s="70" t="s">
        <v>6</v>
      </c>
      <c r="F72" s="70"/>
      <c r="G72" s="70" t="s">
        <v>1</v>
      </c>
      <c r="H72" s="69" t="s">
        <v>110</v>
      </c>
      <c r="I72" s="78">
        <f>28283.9+153334.9</f>
        <v>181618.8</v>
      </c>
      <c r="J72" s="78">
        <v>181706.6</v>
      </c>
      <c r="K72" s="74">
        <f>17476.9+79316.7</f>
        <v>96793.600000000006</v>
      </c>
      <c r="L72" s="74">
        <f>26397.3+75772.6</f>
        <v>102169.90000000001</v>
      </c>
    </row>
    <row r="73" spans="1:12" ht="232.5" customHeight="1" x14ac:dyDescent="0.25">
      <c r="A73" s="70"/>
      <c r="B73" s="69"/>
      <c r="C73" s="70"/>
      <c r="D73" s="69"/>
      <c r="E73" s="70"/>
      <c r="F73" s="70"/>
      <c r="G73" s="70"/>
      <c r="H73" s="69"/>
      <c r="I73" s="78"/>
      <c r="J73" s="78"/>
      <c r="K73" s="74"/>
      <c r="L73" s="74"/>
    </row>
    <row r="74" spans="1:12" ht="60.75" customHeight="1" x14ac:dyDescent="0.25">
      <c r="A74" s="3">
        <v>58</v>
      </c>
      <c r="B74" s="5" t="s">
        <v>27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67.5" customHeight="1" x14ac:dyDescent="0.25">
      <c r="A75" s="3">
        <v>59</v>
      </c>
      <c r="B75" s="5" t="s">
        <v>28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378.75" customHeight="1" x14ac:dyDescent="0.25">
      <c r="A76" s="70">
        <v>60</v>
      </c>
      <c r="B76" s="69" t="s">
        <v>20</v>
      </c>
      <c r="C76" s="70" t="s">
        <v>0</v>
      </c>
      <c r="D76" s="69" t="s">
        <v>36</v>
      </c>
      <c r="E76" s="70" t="s">
        <v>6</v>
      </c>
      <c r="F76" s="70"/>
      <c r="G76" s="70" t="s">
        <v>1</v>
      </c>
      <c r="H76" s="69" t="s">
        <v>104</v>
      </c>
      <c r="I76" s="78">
        <f>19236.9+143214.6</f>
        <v>162451.5</v>
      </c>
      <c r="J76" s="78">
        <v>162451.5</v>
      </c>
      <c r="K76" s="78">
        <f>1349.2+46518</f>
        <v>47867.199999999997</v>
      </c>
      <c r="L76" s="78">
        <f>11866.9+19158.9</f>
        <v>31025.800000000003</v>
      </c>
    </row>
    <row r="77" spans="1:12" ht="373.5" customHeight="1" x14ac:dyDescent="0.25">
      <c r="A77" s="70"/>
      <c r="B77" s="69"/>
      <c r="C77" s="70"/>
      <c r="D77" s="69"/>
      <c r="E77" s="70"/>
      <c r="F77" s="70"/>
      <c r="G77" s="70"/>
      <c r="H77" s="69"/>
      <c r="I77" s="78"/>
      <c r="J77" s="78"/>
      <c r="K77" s="78"/>
      <c r="L77" s="78"/>
    </row>
    <row r="78" spans="1:12" ht="62.25" customHeight="1" x14ac:dyDescent="0.25">
      <c r="A78" s="3">
        <v>61</v>
      </c>
      <c r="B78" s="5" t="s">
        <v>27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ht="63.75" customHeight="1" x14ac:dyDescent="0.25">
      <c r="A79" s="3">
        <v>62</v>
      </c>
      <c r="B79" s="5" t="s">
        <v>28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382.5" customHeight="1" x14ac:dyDescent="0.25">
      <c r="A80" s="60">
        <v>64</v>
      </c>
      <c r="B80" s="75" t="s">
        <v>83</v>
      </c>
      <c r="C80" s="60" t="s">
        <v>0</v>
      </c>
      <c r="D80" s="60" t="s">
        <v>33</v>
      </c>
      <c r="E80" s="51" t="s">
        <v>6</v>
      </c>
      <c r="F80" s="60"/>
      <c r="G80" s="51" t="s">
        <v>1</v>
      </c>
      <c r="H80" s="63" t="s">
        <v>111</v>
      </c>
      <c r="I80" s="66">
        <f>20081.8+174101.6</f>
        <v>194183.4</v>
      </c>
      <c r="J80" s="57">
        <v>194094.6</v>
      </c>
      <c r="K80" s="57">
        <f>330.5+78690.4</f>
        <v>79020.899999999994</v>
      </c>
      <c r="L80" s="57">
        <f>13083.4+38693</f>
        <v>51776.4</v>
      </c>
    </row>
    <row r="81" spans="1:12" ht="382.5" customHeight="1" x14ac:dyDescent="0.25">
      <c r="A81" s="61"/>
      <c r="B81" s="76"/>
      <c r="C81" s="61"/>
      <c r="D81" s="61"/>
      <c r="E81" s="52"/>
      <c r="F81" s="61"/>
      <c r="G81" s="61"/>
      <c r="H81" s="64"/>
      <c r="I81" s="67"/>
      <c r="J81" s="58"/>
      <c r="K81" s="58"/>
      <c r="L81" s="58"/>
    </row>
    <row r="82" spans="1:12" ht="382.5" customHeight="1" x14ac:dyDescent="0.25">
      <c r="A82" s="61"/>
      <c r="B82" s="76"/>
      <c r="C82" s="61"/>
      <c r="D82" s="61"/>
      <c r="E82" s="61"/>
      <c r="F82" s="61"/>
      <c r="G82" s="61"/>
      <c r="H82" s="64"/>
      <c r="I82" s="67"/>
      <c r="J82" s="58"/>
      <c r="K82" s="58"/>
      <c r="L82" s="58"/>
    </row>
    <row r="83" spans="1:12" ht="159.75" customHeight="1" x14ac:dyDescent="0.25">
      <c r="A83" s="62"/>
      <c r="B83" s="77"/>
      <c r="C83" s="62"/>
      <c r="D83" s="62"/>
      <c r="E83" s="62"/>
      <c r="F83" s="62"/>
      <c r="G83" s="62"/>
      <c r="H83" s="65"/>
      <c r="I83" s="68"/>
      <c r="J83" s="59"/>
      <c r="K83" s="59"/>
      <c r="L83" s="59"/>
    </row>
    <row r="84" spans="1:12" ht="60.75" customHeight="1" x14ac:dyDescent="0.25">
      <c r="A84" s="3">
        <v>65</v>
      </c>
      <c r="B84" s="5" t="s">
        <v>27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1:12" ht="62.25" customHeight="1" x14ac:dyDescent="0.25">
      <c r="A85" s="3">
        <v>66</v>
      </c>
      <c r="B85" s="5" t="s">
        <v>28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207" hidden="1" customHeight="1" x14ac:dyDescent="0.25">
      <c r="A86" s="3">
        <v>69</v>
      </c>
      <c r="B86" s="5" t="s">
        <v>21</v>
      </c>
      <c r="C86" s="5" t="s">
        <v>22</v>
      </c>
      <c r="D86" s="5" t="s">
        <v>17</v>
      </c>
      <c r="E86" s="3" t="s">
        <v>18</v>
      </c>
      <c r="F86" s="3"/>
      <c r="G86" s="5"/>
      <c r="H86" s="5" t="s">
        <v>0</v>
      </c>
      <c r="I86" s="5" t="s">
        <v>0</v>
      </c>
      <c r="J86" s="5" t="s">
        <v>0</v>
      </c>
      <c r="K86" s="5" t="s">
        <v>0</v>
      </c>
      <c r="L86" s="5" t="s">
        <v>0</v>
      </c>
    </row>
    <row r="87" spans="1:12" ht="409.5" customHeight="1" x14ac:dyDescent="0.25">
      <c r="A87" s="70">
        <v>68</v>
      </c>
      <c r="B87" s="69" t="s">
        <v>23</v>
      </c>
      <c r="C87" s="70" t="s">
        <v>0</v>
      </c>
      <c r="D87" s="70" t="s">
        <v>3</v>
      </c>
      <c r="E87" s="70" t="s">
        <v>4</v>
      </c>
      <c r="F87" s="70"/>
      <c r="G87" s="70" t="s">
        <v>1</v>
      </c>
      <c r="H87" s="81" t="s">
        <v>119</v>
      </c>
      <c r="I87" s="78">
        <f>I89</f>
        <v>259254.3</v>
      </c>
      <c r="J87" s="78">
        <f t="shared" ref="J87:L87" si="4">J89</f>
        <v>259242.4</v>
      </c>
      <c r="K87" s="78">
        <f t="shared" si="4"/>
        <v>146344.79999999999</v>
      </c>
      <c r="L87" s="78">
        <f t="shared" si="4"/>
        <v>32340.1</v>
      </c>
    </row>
    <row r="88" spans="1:12" ht="43.5" customHeight="1" x14ac:dyDescent="0.25">
      <c r="A88" s="70"/>
      <c r="B88" s="69"/>
      <c r="C88" s="70"/>
      <c r="D88" s="70"/>
      <c r="E88" s="70"/>
      <c r="F88" s="70"/>
      <c r="G88" s="70"/>
      <c r="H88" s="81"/>
      <c r="I88" s="78"/>
      <c r="J88" s="78"/>
      <c r="K88" s="78"/>
      <c r="L88" s="78"/>
    </row>
    <row r="89" spans="1:12" ht="409.5" customHeight="1" x14ac:dyDescent="0.25">
      <c r="A89" s="70">
        <v>69</v>
      </c>
      <c r="B89" s="69" t="s">
        <v>24</v>
      </c>
      <c r="C89" s="70" t="s">
        <v>0</v>
      </c>
      <c r="D89" s="69" t="s">
        <v>33</v>
      </c>
      <c r="E89" s="70" t="s">
        <v>6</v>
      </c>
      <c r="F89" s="70"/>
      <c r="G89" s="70" t="s">
        <v>1</v>
      </c>
      <c r="H89" s="81" t="s">
        <v>116</v>
      </c>
      <c r="I89" s="74">
        <f>43732+215522.3</f>
        <v>259254.3</v>
      </c>
      <c r="J89" s="57">
        <v>259242.4</v>
      </c>
      <c r="K89" s="57">
        <f>17427+128917.8</f>
        <v>146344.79999999999</v>
      </c>
      <c r="L89" s="57">
        <f>17427+14913.1</f>
        <v>32340.1</v>
      </c>
    </row>
    <row r="90" spans="1:12" ht="371.25" customHeight="1" x14ac:dyDescent="0.25">
      <c r="A90" s="70"/>
      <c r="B90" s="69"/>
      <c r="C90" s="70"/>
      <c r="D90" s="69"/>
      <c r="E90" s="70"/>
      <c r="F90" s="70"/>
      <c r="G90" s="70"/>
      <c r="H90" s="81"/>
      <c r="I90" s="74"/>
      <c r="J90" s="59"/>
      <c r="K90" s="59"/>
      <c r="L90" s="59"/>
    </row>
    <row r="91" spans="1:12" ht="62.25" customHeight="1" x14ac:dyDescent="0.25">
      <c r="A91" s="3">
        <v>70</v>
      </c>
      <c r="B91" s="5" t="s">
        <v>27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 ht="62.25" customHeight="1" x14ac:dyDescent="0.25">
      <c r="A92" s="3">
        <v>71</v>
      </c>
      <c r="B92" s="5" t="s">
        <v>28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 ht="87.75" customHeight="1" x14ac:dyDescent="0.25">
      <c r="A93" s="24"/>
      <c r="B93" s="26" t="s">
        <v>84</v>
      </c>
      <c r="C93" s="31" t="s">
        <v>0</v>
      </c>
      <c r="D93" s="26" t="s">
        <v>33</v>
      </c>
      <c r="E93" s="29">
        <v>42642</v>
      </c>
      <c r="F93" s="47">
        <v>42612</v>
      </c>
      <c r="G93" s="24"/>
      <c r="H93" s="31" t="s">
        <v>0</v>
      </c>
      <c r="I93" s="31" t="s">
        <v>0</v>
      </c>
      <c r="J93" s="31" t="s">
        <v>0</v>
      </c>
      <c r="K93" s="31" t="s">
        <v>0</v>
      </c>
      <c r="L93" s="31" t="s">
        <v>0</v>
      </c>
    </row>
    <row r="94" spans="1:12" ht="62.25" customHeight="1" x14ac:dyDescent="0.25">
      <c r="A94" s="24"/>
      <c r="B94" s="26" t="s">
        <v>27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2" ht="62.25" customHeight="1" x14ac:dyDescent="0.25">
      <c r="A95" s="24"/>
      <c r="B95" s="26" t="s">
        <v>28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 s="14" customFormat="1" ht="391.5" customHeight="1" x14ac:dyDescent="0.25">
      <c r="A96" s="53">
        <v>79</v>
      </c>
      <c r="B96" s="55" t="s">
        <v>85</v>
      </c>
      <c r="C96" s="53" t="s">
        <v>0</v>
      </c>
      <c r="D96" s="53" t="s">
        <v>3</v>
      </c>
      <c r="E96" s="56">
        <v>43465</v>
      </c>
      <c r="F96" s="53"/>
      <c r="G96" s="53" t="s">
        <v>0</v>
      </c>
      <c r="H96" s="55" t="s">
        <v>117</v>
      </c>
      <c r="I96" s="54">
        <v>665916</v>
      </c>
      <c r="J96" s="54">
        <v>665916</v>
      </c>
      <c r="K96" s="54">
        <v>65470</v>
      </c>
      <c r="L96" s="54">
        <v>398730.5</v>
      </c>
    </row>
    <row r="97" spans="1:12" s="14" customFormat="1" ht="258" customHeight="1" x14ac:dyDescent="0.25">
      <c r="A97" s="3">
        <v>80</v>
      </c>
      <c r="B97" s="15" t="s">
        <v>86</v>
      </c>
      <c r="C97" s="3" t="s">
        <v>0</v>
      </c>
      <c r="D97" s="20" t="s">
        <v>54</v>
      </c>
      <c r="E97" s="16">
        <v>42735</v>
      </c>
      <c r="F97" s="21"/>
      <c r="G97" s="16" t="s">
        <v>1</v>
      </c>
      <c r="H97" s="40" t="s">
        <v>93</v>
      </c>
      <c r="I97" s="38">
        <v>12495.4</v>
      </c>
      <c r="J97" s="22">
        <v>12495.4</v>
      </c>
      <c r="K97" s="22">
        <v>0</v>
      </c>
      <c r="L97" s="22">
        <v>0</v>
      </c>
    </row>
    <row r="98" spans="1:12" s="14" customFormat="1" ht="62.25" customHeight="1" x14ac:dyDescent="0.25">
      <c r="A98" s="3">
        <v>81</v>
      </c>
      <c r="B98" s="26" t="s">
        <v>27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s="14" customFormat="1" ht="63" customHeight="1" x14ac:dyDescent="0.25">
      <c r="A99" s="3">
        <v>82</v>
      </c>
      <c r="B99" s="26" t="s">
        <v>28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1:12" s="14" customFormat="1" ht="273" customHeight="1" x14ac:dyDescent="0.25">
      <c r="A100" s="24"/>
      <c r="B100" s="26" t="s">
        <v>87</v>
      </c>
      <c r="C100" s="31" t="s">
        <v>0</v>
      </c>
      <c r="D100" s="25" t="s">
        <v>74</v>
      </c>
      <c r="E100" s="16">
        <v>42735</v>
      </c>
      <c r="F100" s="25"/>
      <c r="G100" s="31" t="s">
        <v>0</v>
      </c>
      <c r="H100" s="40" t="s">
        <v>94</v>
      </c>
      <c r="I100" s="38">
        <v>581530.30000000005</v>
      </c>
      <c r="J100" s="33">
        <v>581530.30000000005</v>
      </c>
      <c r="K100" s="41">
        <v>35848.300000000003</v>
      </c>
      <c r="L100" s="41">
        <v>360965.1</v>
      </c>
    </row>
    <row r="101" spans="1:12" s="14" customFormat="1" ht="60" customHeight="1" x14ac:dyDescent="0.25">
      <c r="A101" s="24"/>
      <c r="B101" s="26" t="s">
        <v>27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s="14" customFormat="1" ht="63.75" customHeight="1" x14ac:dyDescent="0.25">
      <c r="A102" s="24"/>
      <c r="B102" s="26" t="s">
        <v>28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s="14" customFormat="1" ht="136.5" customHeight="1" x14ac:dyDescent="0.25">
      <c r="A103" s="24"/>
      <c r="B103" s="26" t="s">
        <v>88</v>
      </c>
      <c r="C103" s="31" t="s">
        <v>0</v>
      </c>
      <c r="D103" s="25" t="s">
        <v>89</v>
      </c>
      <c r="E103" s="16">
        <v>42735</v>
      </c>
      <c r="F103" s="26"/>
      <c r="G103" s="31" t="s">
        <v>0</v>
      </c>
      <c r="H103" s="39" t="s">
        <v>95</v>
      </c>
      <c r="I103" s="38">
        <v>30392.2</v>
      </c>
      <c r="J103" s="33">
        <v>30392.2</v>
      </c>
      <c r="K103" s="41">
        <v>15442</v>
      </c>
      <c r="L103" s="41">
        <v>4430</v>
      </c>
    </row>
    <row r="104" spans="1:12" s="14" customFormat="1" ht="63" customHeight="1" x14ac:dyDescent="0.25">
      <c r="A104" s="24"/>
      <c r="B104" s="26" t="s">
        <v>27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s="14" customFormat="1" ht="64.5" customHeight="1" x14ac:dyDescent="0.25">
      <c r="A105" s="24"/>
      <c r="B105" s="26" t="s">
        <v>28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51.5" customHeight="1" x14ac:dyDescent="0.25">
      <c r="A106" s="23">
        <v>83</v>
      </c>
      <c r="B106" s="15" t="s">
        <v>90</v>
      </c>
      <c r="C106" s="24" t="s">
        <v>0</v>
      </c>
      <c r="D106" s="25" t="s">
        <v>91</v>
      </c>
      <c r="E106" s="16">
        <v>42735</v>
      </c>
      <c r="F106" s="16"/>
      <c r="G106" s="31" t="s">
        <v>0</v>
      </c>
      <c r="H106" s="39" t="s">
        <v>96</v>
      </c>
      <c r="I106" s="38">
        <v>41498.1</v>
      </c>
      <c r="J106" s="33">
        <v>41498.1</v>
      </c>
      <c r="K106" s="24">
        <v>14179.7</v>
      </c>
      <c r="L106" s="24">
        <v>33335.4</v>
      </c>
    </row>
    <row r="107" spans="1:12" ht="65.25" customHeight="1" x14ac:dyDescent="0.25">
      <c r="A107" s="23"/>
      <c r="B107" s="26" t="s">
        <v>27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67.5" customHeight="1" x14ac:dyDescent="0.25">
      <c r="A108" s="23">
        <v>83</v>
      </c>
      <c r="B108" s="26" t="s">
        <v>28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3.75" customHeight="1" x14ac:dyDescent="0.25">
      <c r="A109" s="34"/>
      <c r="B109" s="35"/>
      <c r="C109" s="28"/>
      <c r="D109" s="36"/>
      <c r="E109" s="37"/>
      <c r="F109" s="37"/>
      <c r="G109" s="37"/>
      <c r="H109" s="28"/>
      <c r="I109" s="28"/>
      <c r="J109" s="28"/>
      <c r="K109" s="28"/>
      <c r="L109" s="28"/>
    </row>
  </sheetData>
  <mergeCells count="174">
    <mergeCell ref="E66:E68"/>
    <mergeCell ref="F66:F68"/>
    <mergeCell ref="L89:L90"/>
    <mergeCell ref="C107:L107"/>
    <mergeCell ref="C108:L108"/>
    <mergeCell ref="C54:L54"/>
    <mergeCell ref="C55:L55"/>
    <mergeCell ref="C94:L94"/>
    <mergeCell ref="C95:L95"/>
    <mergeCell ref="C101:L101"/>
    <mergeCell ref="C102:L102"/>
    <mergeCell ref="C104:L104"/>
    <mergeCell ref="C105:L105"/>
    <mergeCell ref="L76:L77"/>
    <mergeCell ref="K87:K88"/>
    <mergeCell ref="L87:L88"/>
    <mergeCell ref="J76:J77"/>
    <mergeCell ref="K76:K77"/>
    <mergeCell ref="I76:I77"/>
    <mergeCell ref="C79:L79"/>
    <mergeCell ref="C75:L75"/>
    <mergeCell ref="K66:K68"/>
    <mergeCell ref="L66:L68"/>
    <mergeCell ref="H72:H73"/>
    <mergeCell ref="A76:A77"/>
    <mergeCell ref="C84:L84"/>
    <mergeCell ref="C85:L85"/>
    <mergeCell ref="C78:L78"/>
    <mergeCell ref="J87:J88"/>
    <mergeCell ref="H87:H88"/>
    <mergeCell ref="A87:A88"/>
    <mergeCell ref="B87:B88"/>
    <mergeCell ref="C87:C88"/>
    <mergeCell ref="D87:D88"/>
    <mergeCell ref="E87:E88"/>
    <mergeCell ref="F87:F88"/>
    <mergeCell ref="G87:G88"/>
    <mergeCell ref="C92:L92"/>
    <mergeCell ref="C91:L91"/>
    <mergeCell ref="J89:J90"/>
    <mergeCell ref="K89:K90"/>
    <mergeCell ref="H89:H90"/>
    <mergeCell ref="A89:A90"/>
    <mergeCell ref="I89:I90"/>
    <mergeCell ref="I87:I88"/>
    <mergeCell ref="B89:B90"/>
    <mergeCell ref="C89:C90"/>
    <mergeCell ref="D89:D90"/>
    <mergeCell ref="E89:E90"/>
    <mergeCell ref="F89:F90"/>
    <mergeCell ref="G89:G90"/>
    <mergeCell ref="I72:I73"/>
    <mergeCell ref="J72:J73"/>
    <mergeCell ref="L72:L73"/>
    <mergeCell ref="C74:L74"/>
    <mergeCell ref="E72:E73"/>
    <mergeCell ref="G76:G77"/>
    <mergeCell ref="H76:H77"/>
    <mergeCell ref="C11:L11"/>
    <mergeCell ref="C12:L12"/>
    <mergeCell ref="C15:L15"/>
    <mergeCell ref="C16:L16"/>
    <mergeCell ref="C25:L25"/>
    <mergeCell ref="C26:L26"/>
    <mergeCell ref="C28:L28"/>
    <mergeCell ref="C29:L29"/>
    <mergeCell ref="K31:K33"/>
    <mergeCell ref="L31:L33"/>
    <mergeCell ref="C18:L18"/>
    <mergeCell ref="C19:L19"/>
    <mergeCell ref="C31:C33"/>
    <mergeCell ref="D31:D33"/>
    <mergeCell ref="E31:E33"/>
    <mergeCell ref="F31:F33"/>
    <mergeCell ref="G31:G33"/>
    <mergeCell ref="I31:I33"/>
    <mergeCell ref="J31:J33"/>
    <mergeCell ref="H31:H33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A31:A33"/>
    <mergeCell ref="B31:B33"/>
    <mergeCell ref="C98:L98"/>
    <mergeCell ref="C99:L99"/>
    <mergeCell ref="C21:L21"/>
    <mergeCell ref="C22:L22"/>
    <mergeCell ref="C42:L42"/>
    <mergeCell ref="C48:L48"/>
    <mergeCell ref="C49:L49"/>
    <mergeCell ref="C46:L46"/>
    <mergeCell ref="C45:L45"/>
    <mergeCell ref="C51:L51"/>
    <mergeCell ref="C34:L34"/>
    <mergeCell ref="C35:L35"/>
    <mergeCell ref="C72:C73"/>
    <mergeCell ref="H66:H68"/>
    <mergeCell ref="D66:D68"/>
    <mergeCell ref="G66:G68"/>
    <mergeCell ref="I66:I68"/>
    <mergeCell ref="C41:L41"/>
    <mergeCell ref="J39:J40"/>
    <mergeCell ref="K39:K40"/>
    <mergeCell ref="L39:L40"/>
    <mergeCell ref="H39:H40"/>
    <mergeCell ref="J66:J68"/>
    <mergeCell ref="C71:L71"/>
    <mergeCell ref="A39:A40"/>
    <mergeCell ref="B39:B40"/>
    <mergeCell ref="C39:C40"/>
    <mergeCell ref="D39:D40"/>
    <mergeCell ref="E39:E40"/>
    <mergeCell ref="F39:F40"/>
    <mergeCell ref="G39:G40"/>
    <mergeCell ref="C37:L37"/>
    <mergeCell ref="C38:L38"/>
    <mergeCell ref="I39:I40"/>
    <mergeCell ref="B72:B73"/>
    <mergeCell ref="A72:A73"/>
    <mergeCell ref="C52:L52"/>
    <mergeCell ref="G72:G73"/>
    <mergeCell ref="K72:K73"/>
    <mergeCell ref="C65:L65"/>
    <mergeCell ref="B66:B68"/>
    <mergeCell ref="A66:A68"/>
    <mergeCell ref="C66:C68"/>
    <mergeCell ref="I56:I57"/>
    <mergeCell ref="J56:J57"/>
    <mergeCell ref="K56:K57"/>
    <mergeCell ref="L56:L57"/>
    <mergeCell ref="B56:B57"/>
    <mergeCell ref="C56:C57"/>
    <mergeCell ref="D56:D57"/>
    <mergeCell ref="E56:E57"/>
    <mergeCell ref="F56:F57"/>
    <mergeCell ref="G56:G57"/>
    <mergeCell ref="H56:H57"/>
    <mergeCell ref="D72:D73"/>
    <mergeCell ref="C70:L70"/>
    <mergeCell ref="L80:L83"/>
    <mergeCell ref="K80:K83"/>
    <mergeCell ref="A80:A83"/>
    <mergeCell ref="A56:A57"/>
    <mergeCell ref="H80:H83"/>
    <mergeCell ref="B80:B83"/>
    <mergeCell ref="C80:C83"/>
    <mergeCell ref="D80:D83"/>
    <mergeCell ref="E82:E83"/>
    <mergeCell ref="F80:F83"/>
    <mergeCell ref="G81:G83"/>
    <mergeCell ref="I80:I83"/>
    <mergeCell ref="J80:J83"/>
    <mergeCell ref="B76:B77"/>
    <mergeCell ref="C76:C77"/>
    <mergeCell ref="D76:D77"/>
    <mergeCell ref="E76:E77"/>
    <mergeCell ref="F76:F77"/>
    <mergeCell ref="C58:L58"/>
    <mergeCell ref="C59:L59"/>
    <mergeCell ref="C64:L64"/>
    <mergeCell ref="C61:L61"/>
    <mergeCell ref="C62:L62"/>
    <mergeCell ref="F72:F73"/>
  </mergeCells>
  <pageMargins left="0.23622047244094491" right="0.23622047244094491" top="0.35433070866141736" bottom="0.35433070866141736" header="0.11811023622047245" footer="0.11811023622047245"/>
  <pageSetup paperSize="9" scale="63" fitToHeight="0" orientation="landscape" r:id="rId1"/>
  <headerFooter differentFirst="1">
    <oddHeader>&amp;C&amp;P</oddHeader>
  </headerFooter>
  <rowBreaks count="24" manualBreakCount="24">
    <brk id="12" max="11" man="1"/>
    <brk id="16" max="11" man="1"/>
    <brk id="22" max="11" man="1"/>
    <brk id="27" max="11" man="1"/>
    <brk id="31" max="11" man="1"/>
    <brk id="33" max="11" man="1"/>
    <brk id="38" max="11" man="1"/>
    <brk id="42" max="11" man="1"/>
    <brk id="47" max="11" man="1"/>
    <brk id="52" max="11" man="1"/>
    <brk id="56" max="11" man="1"/>
    <brk id="60" max="11" man="1"/>
    <brk id="65" max="11" man="1"/>
    <brk id="67" max="11" man="1"/>
    <brk id="71" max="11" man="1"/>
    <brk id="73" max="11" man="1"/>
    <brk id="77" max="11" man="1"/>
    <brk id="80" max="11" man="1"/>
    <brk id="83" max="11" man="1"/>
    <brk id="88" max="11" man="1"/>
    <brk id="89" max="11" man="1"/>
    <brk id="92" max="11" man="1"/>
    <brk id="96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Грициняк Ксения Александровна</dc:creator>
  <cp:lastModifiedBy>Бородулина Анна Витальевна</cp:lastModifiedBy>
  <cp:lastPrinted>2016-10-17T07:47:56Z</cp:lastPrinted>
  <dcterms:created xsi:type="dcterms:W3CDTF">2015-06-19T08:54:44Z</dcterms:created>
  <dcterms:modified xsi:type="dcterms:W3CDTF">2016-10-17T07:51:52Z</dcterms:modified>
</cp:coreProperties>
</file>